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8856" activeTab="0"/>
  </bookViews>
  <sheets>
    <sheet name="申込書" sheetId="1" r:id="rId1"/>
  </sheets>
  <definedNames>
    <definedName name="_xlnm.Print_Area" localSheetId="0">'申込書'!$A$1:$AE$60</definedName>
  </definedNames>
  <calcPr fullCalcOnLoad="1"/>
</workbook>
</file>

<file path=xl/sharedStrings.xml><?xml version="1.0" encoding="utf-8"?>
<sst xmlns="http://schemas.openxmlformats.org/spreadsheetml/2006/main" count="197" uniqueCount="189">
  <si>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</si>
  <si>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</si>
  <si>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</si>
  <si>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</si>
  <si>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</si>
  <si>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</si>
  <si>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</si>
  <si>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</si>
  <si>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</si>
  <si>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</si>
  <si>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</si>
  <si>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</si>
  <si>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</si>
  <si>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</si>
  <si>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</si>
  <si>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</si>
  <si>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</si>
  <si>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</si>
  <si>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（２０）</t>
  </si>
  <si>
    <t>ことになります。</t>
  </si>
  <si>
    <t>人間ドック利用申込書</t>
  </si>
  <si>
    <t>被保険者氏名</t>
  </si>
  <si>
    <t>職場略号</t>
  </si>
  <si>
    <t>受診希望日</t>
  </si>
  <si>
    <t>第１希望</t>
  </si>
  <si>
    <t>第２希望</t>
  </si>
  <si>
    <t>第３希望</t>
  </si>
  <si>
    <t>フリガナ</t>
  </si>
  <si>
    <t>受診者
氏　　名</t>
  </si>
  <si>
    <t>フリガナ</t>
  </si>
  <si>
    <t>住      所</t>
  </si>
  <si>
    <t>東京都</t>
  </si>
  <si>
    <t>（１）</t>
  </si>
  <si>
    <t>平塚胃腸クリニック</t>
  </si>
  <si>
    <t>03-3984-4316</t>
  </si>
  <si>
    <t>豊島区西池袋</t>
  </si>
  <si>
    <t>サン虎の門クリニック</t>
  </si>
  <si>
    <t>03-3988-3421</t>
  </si>
  <si>
    <t>サンシャイン60</t>
  </si>
  <si>
    <t>板橋中央総合病院</t>
  </si>
  <si>
    <t>板橋区小豆沢</t>
  </si>
  <si>
    <t>03-3989-1112</t>
  </si>
  <si>
    <t>豊島区東池袋</t>
  </si>
  <si>
    <t>03-3375-3371</t>
  </si>
  <si>
    <t>渋谷区代々木</t>
  </si>
  <si>
    <t>楠樹記念クリニック</t>
  </si>
  <si>
    <t>03-3344-6666</t>
  </si>
  <si>
    <t>新宿区西新宿</t>
  </si>
  <si>
    <t>芝パーククリニツク</t>
  </si>
  <si>
    <t>03-3434-4485</t>
  </si>
  <si>
    <t>港区芝公園</t>
  </si>
  <si>
    <t>03-3761-4260</t>
  </si>
  <si>
    <t>品川区東大井</t>
  </si>
  <si>
    <t>浜田病院総合健診センター</t>
  </si>
  <si>
    <t>03-5280-1080</t>
  </si>
  <si>
    <t>千代田神田</t>
  </si>
  <si>
    <t>千葉県</t>
  </si>
  <si>
    <t>0473-67-6670</t>
  </si>
  <si>
    <t>松戸市</t>
  </si>
  <si>
    <t>0471-44-8868</t>
  </si>
  <si>
    <t>柏市</t>
  </si>
  <si>
    <t>埼玉県</t>
  </si>
  <si>
    <t>大宮シティクリニック</t>
  </si>
  <si>
    <t>さいたま市（ｿﾆｯｸｼﾃｨ）</t>
  </si>
  <si>
    <t>大宮共立病院</t>
  </si>
  <si>
    <t>048-686-7151</t>
  </si>
  <si>
    <t>さいたま市</t>
  </si>
  <si>
    <t>上尾中央総合病院</t>
  </si>
  <si>
    <t>048-773-1114</t>
  </si>
  <si>
    <t>上尾市</t>
  </si>
  <si>
    <t>神奈川県</t>
  </si>
  <si>
    <t>相模原市</t>
  </si>
  <si>
    <t>アルファメディック・クリニツク</t>
  </si>
  <si>
    <t>川崎市</t>
  </si>
  <si>
    <t>山形県</t>
  </si>
  <si>
    <t>福島県</t>
  </si>
  <si>
    <t>太田綜合病院附属太田熱海病院</t>
  </si>
  <si>
    <t>024-984-0088</t>
  </si>
  <si>
    <t>宮城県</t>
  </si>
  <si>
    <t>《個人情報について》</t>
  </si>
  <si>
    <t>　健康保険組合は、健診結果に基づく事後指導を効果的に行うため、健診機関から全ての検査項目を取得する</t>
  </si>
  <si>
    <t>　利用申込書に記載のある健診受診者に係る保有した個人情報は、個人情報の保護に努め、安全に保管し、</t>
  </si>
  <si>
    <t>皆様の健康保持･増進のために行う保健指導、その他アフターフォロー事業の目的以外には使用いたしません。</t>
  </si>
  <si>
    <t>トプコン健康保険組合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</si>
  <si>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／   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 xml:space="preserve"> （ 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 ）</t>
    </r>
  </si>
  <si>
    <r>
      <t>0</t>
    </r>
    <r>
      <rPr>
        <sz val="11"/>
        <rFont val="ＭＳ Ｐゴシック"/>
        <family val="3"/>
      </rPr>
      <t>42-742-3521</t>
    </r>
  </si>
  <si>
    <t>社員番号</t>
  </si>
  <si>
    <t>山形県立がん・生活習慣病センター</t>
  </si>
  <si>
    <t>023-685-2616</t>
  </si>
  <si>
    <t>会社</t>
  </si>
  <si>
    <t>本人</t>
  </si>
  <si>
    <t>その他</t>
  </si>
  <si>
    <t>足柄上郡開成町</t>
  </si>
  <si>
    <t>0465-82-0890</t>
  </si>
  <si>
    <t>支店</t>
  </si>
  <si>
    <t>口座番号</t>
  </si>
  <si>
    <t>振込先</t>
  </si>
  <si>
    <t>契約機関以外で受診の方振込先をご記入下さい。</t>
  </si>
  <si>
    <t>保険証情報</t>
  </si>
  <si>
    <t>記号</t>
  </si>
  <si>
    <t>番号</t>
  </si>
  <si>
    <t>白鷗医院</t>
  </si>
  <si>
    <t>山形市</t>
  </si>
  <si>
    <t>郡山市</t>
  </si>
  <si>
    <t>（２１）</t>
  </si>
  <si>
    <t>（２２）</t>
  </si>
  <si>
    <t>検診費用×2/3</t>
  </si>
  <si>
    <t>消費税</t>
  </si>
  <si>
    <t>健保負担</t>
  </si>
  <si>
    <t>個人負担</t>
  </si>
  <si>
    <t>切上げ後</t>
  </si>
  <si>
    <t>被保険者</t>
  </si>
  <si>
    <t>検診費用×1/2</t>
  </si>
  <si>
    <t>新東京クリニツク健診センター</t>
  </si>
  <si>
    <t>東京品川病院</t>
  </si>
  <si>
    <t>柏厚生総合病院健診センター</t>
  </si>
  <si>
    <t>確認欄</t>
  </si>
  <si>
    <t>この届出については、①又は②の要件を満たしたものである。</t>
  </si>
  <si>
    <t>① 申請者本人（被保険者）が作成したものである。</t>
  </si>
  <si>
    <t>② 記載内容については誤りがないか申請者本人が確認している。</t>
  </si>
  <si>
    <t>（　　　　　　　）</t>
  </si>
  <si>
    <t xml:space="preserve">銀行名 </t>
  </si>
  <si>
    <t>電話番号</t>
  </si>
  <si>
    <t>本人
家族</t>
  </si>
  <si>
    <t>男
女</t>
  </si>
  <si>
    <t>月</t>
  </si>
  <si>
    <t>年</t>
  </si>
  <si>
    <t>申込日</t>
  </si>
  <si>
    <t>日</t>
  </si>
  <si>
    <t>人間ドック補助金支給は、被保険者及び被扶養者する配偶者で、健診受診日に35歳を超えている方になります。</t>
  </si>
  <si>
    <t xml:space="preserve">〠　　　　－
</t>
  </si>
  <si>
    <t>（健保記入欄）自己負担金請求先</t>
  </si>
  <si>
    <t>配偶者</t>
  </si>
  <si>
    <t>毎年、料金が見直されるため、健保へお問い合わせください。</t>
  </si>
  <si>
    <t>検診費用
（税別）</t>
  </si>
  <si>
    <t>オプション希望内容を記載してください。（※オプション検査費用は本人負担となります。）
　</t>
  </si>
  <si>
    <t>※左記の確認欄にチェックをお願いいたします。</t>
  </si>
  <si>
    <t>※受診を希望病院に『〇』をつけて下さい。</t>
  </si>
  <si>
    <t>0570-039-489</t>
  </si>
  <si>
    <t>IMS Me-Life クリニック 池袋</t>
  </si>
  <si>
    <t>IMS Me-Life クリニック 新宿</t>
  </si>
  <si>
    <t>IMS Me-Life クリニック 仙台</t>
  </si>
  <si>
    <t>（２３）</t>
  </si>
  <si>
    <t>イムス札幌消化器中央総合病院</t>
  </si>
  <si>
    <t>IMS Me-Life クリニック 渋谷</t>
  </si>
  <si>
    <t>渋谷区桜丘</t>
  </si>
  <si>
    <t>札幌市西区</t>
  </si>
  <si>
    <t>03-3770-3100</t>
  </si>
  <si>
    <t>（２４）</t>
  </si>
  <si>
    <t>北海道</t>
  </si>
  <si>
    <t>011-611-1391</t>
  </si>
  <si>
    <t>仙台市宮城野区</t>
  </si>
  <si>
    <t>022-792-5000</t>
  </si>
  <si>
    <t>さがみ林間病院総合検診センター</t>
  </si>
  <si>
    <t>03-3967-1327</t>
  </si>
  <si>
    <t>IMS Me-Life クリニック 東京</t>
  </si>
  <si>
    <t>03-3548-2451</t>
  </si>
  <si>
    <t>中央区日本橋</t>
  </si>
  <si>
    <t>044-511-6116</t>
  </si>
  <si>
    <t>恵比寿ガーデンプレス桜十字クリニック</t>
  </si>
  <si>
    <t>渋谷区恵比寿</t>
  </si>
  <si>
    <t>赤坂桜十字クリニック</t>
  </si>
  <si>
    <t>港区赤坂</t>
  </si>
  <si>
    <t>城山ガーデン桜十字クリニック</t>
  </si>
  <si>
    <t>港区虎ノ門</t>
  </si>
  <si>
    <t>港区六本木</t>
  </si>
  <si>
    <t>恵比寿桜十字クリニック</t>
  </si>
  <si>
    <t>渋谷区東</t>
  </si>
  <si>
    <t>新宿桜十字クリニック</t>
  </si>
  <si>
    <t>上野御徒町桜十字クリニック</t>
  </si>
  <si>
    <t>台東区上野</t>
  </si>
  <si>
    <t>桜十字ウィメンズクリニック渋谷</t>
  </si>
  <si>
    <t>虎ノ門ヒルズ桜十字クリニック</t>
  </si>
  <si>
    <t>渋谷区宇田川町</t>
  </si>
  <si>
    <t>池袋桜十字クリニック</t>
  </si>
  <si>
    <t>豊島区東池袋</t>
  </si>
  <si>
    <t>（２５）</t>
  </si>
  <si>
    <t>（２６）</t>
  </si>
  <si>
    <t>（２７）</t>
  </si>
  <si>
    <t>（２８）</t>
  </si>
  <si>
    <t>（２９）</t>
  </si>
  <si>
    <t>（３０）</t>
  </si>
  <si>
    <t>（３１）</t>
  </si>
  <si>
    <t>（３２）</t>
  </si>
  <si>
    <t>（３３）</t>
  </si>
  <si>
    <t>（３４）</t>
  </si>
  <si>
    <t>03-6854-1515</t>
  </si>
  <si>
    <t>電話番号　０３－３９６６－１２４４</t>
  </si>
  <si>
    <r>
      <t>泉ガーデン桜十字クリニック</t>
    </r>
    <r>
      <rPr>
        <sz val="9"/>
        <rFont val="ＭＳ Ｐゴシック"/>
        <family val="3"/>
      </rPr>
      <t>（胃カメラのみ）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</si>
</sst>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6" fillId="0" borderId="0" xfId="49" applyFont="1" applyAlignment="1">
      <alignment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38" fontId="5" fillId="0" borderId="10" xfId="49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38" fontId="5" fillId="0" borderId="17" xfId="49" applyFont="1" applyBorder="1" applyAlignment="1">
      <alignment horizontal="left" vertical="center" wrapText="1"/>
    </xf>
    <xf numFmtId="38" fontId="5" fillId="0" borderId="11" xfId="49" applyFont="1" applyBorder="1" applyAlignment="1">
      <alignment horizontal="left" vertical="center" wrapText="1"/>
    </xf>
    <xf numFmtId="38" fontId="5" fillId="0" borderId="13" xfId="49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zoomScalePageLayoutView="0" workbookViewId="0" topLeftCell="A11">
      <selection activeCell="AF24" sqref="AF24"/>
    </sheetView>
  </sheetViews>
  <sheetFormatPr defaultColWidth="3.125" defaultRowHeight="13.5"/>
  <cols>
    <col min="1" max="17" width="3.125" style="0" customWidth="1"/>
    <col min="18" max="18" width="3.50390625" style="0" customWidth="1"/>
    <col min="19" max="28" width="3.125" style="0" customWidth="1"/>
    <col min="29" max="29" width="3.50390625" style="0" customWidth="1"/>
    <col min="30" max="30" width="2.875" style="0" customWidth="1"/>
    <col min="31" max="31" width="5.875" style="0" customWidth="1"/>
    <col min="32" max="32" width="7.50390625" style="6" bestFit="1" customWidth="1"/>
    <col min="33" max="33" width="12.50390625" style="0" hidden="1" customWidth="1"/>
    <col min="34" max="34" width="7.875" style="0" hidden="1" customWidth="1"/>
    <col min="35" max="35" width="6.50390625" style="0" hidden="1" customWidth="1"/>
    <col min="36" max="36" width="8.00390625" style="0" hidden="1" customWidth="1"/>
    <col min="37" max="37" width="9.00390625" style="0" bestFit="1" customWidth="1"/>
    <col min="38" max="38" width="12.50390625" style="0" hidden="1" customWidth="1"/>
    <col min="39" max="39" width="7.875" style="0" hidden="1" customWidth="1"/>
    <col min="40" max="40" width="6.50390625" style="0" hidden="1" customWidth="1"/>
    <col min="41" max="41" width="8.00390625" style="0" hidden="1" customWidth="1"/>
    <col min="42" max="42" width="9.50390625" style="0" bestFit="1" customWidth="1"/>
  </cols>
  <sheetData>
    <row r="1" spans="1:10" ht="12.75">
      <c r="A1" s="143" t="s">
        <v>131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31" ht="24" customHeight="1">
      <c r="A2" s="97" t="s">
        <v>89</v>
      </c>
      <c r="B2" s="97"/>
      <c r="C2" s="97"/>
      <c r="D2" s="97"/>
      <c r="E2" s="97"/>
      <c r="F2" s="97" t="s">
        <v>90</v>
      </c>
      <c r="G2" s="97"/>
      <c r="H2" s="97"/>
      <c r="I2" s="97"/>
      <c r="J2" s="98"/>
      <c r="K2" s="5"/>
      <c r="L2" s="96" t="s">
        <v>20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2" ht="24.75" customHeight="1">
      <c r="A3" s="99" t="s">
        <v>86</v>
      </c>
      <c r="B3" s="100"/>
      <c r="C3" s="100"/>
      <c r="D3" s="101"/>
      <c r="E3" s="99"/>
      <c r="F3" s="100"/>
      <c r="G3" s="100"/>
      <c r="H3" s="100"/>
      <c r="I3" s="100"/>
      <c r="J3" s="87" t="s">
        <v>98</v>
      </c>
      <c r="K3" s="87"/>
      <c r="L3" s="87"/>
      <c r="M3" s="93" t="s">
        <v>99</v>
      </c>
      <c r="N3" s="93"/>
      <c r="O3" s="94"/>
      <c r="P3" s="94"/>
      <c r="Q3" s="94"/>
      <c r="R3" s="93" t="s">
        <v>100</v>
      </c>
      <c r="S3" s="93"/>
      <c r="T3" s="94"/>
      <c r="U3" s="94"/>
      <c r="V3" s="94"/>
      <c r="W3" s="154" t="s">
        <v>127</v>
      </c>
      <c r="X3" s="155"/>
      <c r="Y3" s="155"/>
      <c r="Z3" s="155"/>
      <c r="AA3" s="29" t="s">
        <v>126</v>
      </c>
      <c r="AB3" s="29"/>
      <c r="AC3" s="29" t="s">
        <v>125</v>
      </c>
      <c r="AD3" s="29"/>
      <c r="AE3" t="s">
        <v>128</v>
      </c>
      <c r="AF3"/>
    </row>
    <row r="4" spans="1:31" s="20" customFormat="1" ht="14.25">
      <c r="A4" s="105" t="s">
        <v>116</v>
      </c>
      <c r="B4" s="105"/>
      <c r="C4" s="18" t="s">
        <v>117</v>
      </c>
      <c r="D4" s="18"/>
      <c r="E4" s="19"/>
      <c r="F4" s="19"/>
      <c r="G4" s="19"/>
      <c r="H4" s="19"/>
      <c r="I4" s="19"/>
      <c r="J4" s="19"/>
      <c r="K4" s="19"/>
      <c r="L4" s="19"/>
      <c r="N4" s="23"/>
      <c r="O4" s="19"/>
      <c r="P4" s="19"/>
      <c r="Q4" s="110" t="s">
        <v>136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30"/>
    </row>
    <row r="5" spans="1:31" s="20" customFormat="1" ht="14.25">
      <c r="A5" s="106"/>
      <c r="B5" s="107"/>
      <c r="C5" s="22" t="s">
        <v>118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4"/>
      <c r="T5" s="24"/>
      <c r="U5" s="24"/>
      <c r="V5" s="21"/>
      <c r="W5" s="21"/>
      <c r="X5" s="21"/>
      <c r="Y5" s="21"/>
      <c r="Z5" s="21"/>
      <c r="AA5" s="21"/>
      <c r="AB5" s="21"/>
      <c r="AC5" s="21"/>
      <c r="AD5" s="21"/>
      <c r="AE5" s="31"/>
    </row>
    <row r="6" spans="1:31" s="20" customFormat="1" ht="14.25">
      <c r="A6" s="108"/>
      <c r="B6" s="109"/>
      <c r="C6" s="25" t="s">
        <v>119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7"/>
      <c r="T6" s="27"/>
      <c r="U6" s="27"/>
      <c r="V6" s="28"/>
      <c r="W6" s="28"/>
      <c r="X6" s="28"/>
      <c r="Y6" s="28"/>
      <c r="Z6" s="28"/>
      <c r="AA6" s="28"/>
      <c r="AB6" s="28"/>
      <c r="AC6" s="28"/>
      <c r="AD6" s="28"/>
      <c r="AE6" s="32"/>
    </row>
    <row r="7" spans="1:32" ht="27" customHeight="1">
      <c r="A7" s="134" t="s">
        <v>21</v>
      </c>
      <c r="B7" s="134"/>
      <c r="C7" s="134"/>
      <c r="D7" s="134"/>
      <c r="E7" s="102"/>
      <c r="F7" s="103"/>
      <c r="G7" s="103"/>
      <c r="H7" s="103"/>
      <c r="I7" s="103"/>
      <c r="J7" s="103"/>
      <c r="K7" s="103"/>
      <c r="L7" s="103"/>
      <c r="M7" s="104"/>
      <c r="N7" s="134" t="s">
        <v>22</v>
      </c>
      <c r="O7" s="134"/>
      <c r="P7" s="134"/>
      <c r="Q7" s="134"/>
      <c r="R7" s="134"/>
      <c r="S7" s="134"/>
      <c r="T7" s="134"/>
      <c r="U7" s="134"/>
      <c r="V7" s="134"/>
      <c r="W7" s="134"/>
      <c r="X7" s="102"/>
      <c r="Y7" s="73"/>
      <c r="Z7" s="73"/>
      <c r="AA7" s="73"/>
      <c r="AB7" s="73"/>
      <c r="AC7" s="73"/>
      <c r="AD7" s="73"/>
      <c r="AE7" s="74"/>
      <c r="AF7" s="7"/>
    </row>
    <row r="8" spans="1:32" s="1" customFormat="1" ht="12.75">
      <c r="A8" s="55" t="s">
        <v>23</v>
      </c>
      <c r="B8" s="56"/>
      <c r="C8" s="56"/>
      <c r="D8" s="57"/>
      <c r="E8" s="114" t="s">
        <v>24</v>
      </c>
      <c r="F8" s="114"/>
      <c r="G8" s="114"/>
      <c r="H8" s="114"/>
      <c r="I8" s="114"/>
      <c r="J8" s="114"/>
      <c r="K8" s="114"/>
      <c r="L8" s="114"/>
      <c r="M8" s="114"/>
      <c r="N8" s="114" t="s">
        <v>25</v>
      </c>
      <c r="O8" s="114"/>
      <c r="P8" s="114"/>
      <c r="Q8" s="114"/>
      <c r="R8" s="114"/>
      <c r="S8" s="114"/>
      <c r="T8" s="114"/>
      <c r="U8" s="114"/>
      <c r="V8" s="114"/>
      <c r="W8" s="114" t="s">
        <v>26</v>
      </c>
      <c r="X8" s="114"/>
      <c r="Y8" s="114"/>
      <c r="Z8" s="114"/>
      <c r="AA8" s="114"/>
      <c r="AB8" s="114"/>
      <c r="AC8" s="114"/>
      <c r="AD8" s="114"/>
      <c r="AE8" s="114"/>
      <c r="AF8" s="7"/>
    </row>
    <row r="9" spans="1:32" s="1" customFormat="1" ht="21" customHeight="1">
      <c r="A9" s="61"/>
      <c r="B9" s="62"/>
      <c r="C9" s="62"/>
      <c r="D9" s="63"/>
      <c r="E9" s="114" t="s">
        <v>84</v>
      </c>
      <c r="F9" s="114"/>
      <c r="G9" s="114"/>
      <c r="H9" s="114"/>
      <c r="I9" s="114"/>
      <c r="J9" s="114"/>
      <c r="K9" s="114"/>
      <c r="L9" s="114"/>
      <c r="M9" s="114"/>
      <c r="N9" s="114" t="s">
        <v>84</v>
      </c>
      <c r="O9" s="114"/>
      <c r="P9" s="114"/>
      <c r="Q9" s="114"/>
      <c r="R9" s="114"/>
      <c r="S9" s="114"/>
      <c r="T9" s="114"/>
      <c r="U9" s="114"/>
      <c r="V9" s="114"/>
      <c r="W9" s="114" t="s">
        <v>84</v>
      </c>
      <c r="X9" s="114"/>
      <c r="Y9" s="114"/>
      <c r="Z9" s="114"/>
      <c r="AA9" s="114"/>
      <c r="AB9" s="114"/>
      <c r="AC9" s="114"/>
      <c r="AD9" s="114"/>
      <c r="AE9" s="114"/>
      <c r="AF9" s="7"/>
    </row>
    <row r="10" spans="1:31" ht="12.75">
      <c r="A10" s="95" t="s">
        <v>27</v>
      </c>
      <c r="B10" s="95"/>
      <c r="C10" s="95"/>
      <c r="D10" s="95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111"/>
      <c r="P10" s="112" t="s">
        <v>124</v>
      </c>
      <c r="Q10" s="101"/>
      <c r="R10" s="113" t="s">
        <v>123</v>
      </c>
      <c r="S10" s="93"/>
      <c r="T10" s="93"/>
      <c r="U10" s="120" t="s">
        <v>129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29.25" customHeight="1">
      <c r="A11" s="126" t="s">
        <v>28</v>
      </c>
      <c r="B11" s="126"/>
      <c r="C11" s="126"/>
      <c r="D11" s="126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2"/>
      <c r="Q11" s="104"/>
      <c r="R11" s="93"/>
      <c r="S11" s="93"/>
      <c r="T11" s="93"/>
      <c r="U11" s="123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</row>
    <row r="12" spans="1:31" ht="12.75">
      <c r="A12" s="95" t="s">
        <v>29</v>
      </c>
      <c r="B12" s="95"/>
      <c r="C12" s="95"/>
      <c r="D12" s="95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89" t="s">
        <v>122</v>
      </c>
      <c r="X12" s="90"/>
      <c r="Y12" s="90"/>
      <c r="Z12" s="90"/>
      <c r="AA12" s="90"/>
      <c r="AB12" s="90"/>
      <c r="AC12" s="90"/>
      <c r="AD12" s="90"/>
      <c r="AE12" s="111"/>
    </row>
    <row r="13" spans="1:31" ht="25.5" customHeight="1">
      <c r="A13" s="135" t="s">
        <v>30</v>
      </c>
      <c r="B13" s="136"/>
      <c r="C13" s="136"/>
      <c r="D13" s="137"/>
      <c r="E13" s="91" t="s">
        <v>130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31" t="s">
        <v>120</v>
      </c>
      <c r="X13" s="132"/>
      <c r="Y13" s="132"/>
      <c r="Z13" s="132"/>
      <c r="AA13" s="132"/>
      <c r="AB13" s="132"/>
      <c r="AC13" s="132"/>
      <c r="AD13" s="132"/>
      <c r="AE13" s="133"/>
    </row>
    <row r="14" spans="1:31" ht="12.75">
      <c r="A14" s="81" t="s">
        <v>97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2" ht="28.5" customHeight="1">
      <c r="A15" s="75" t="s">
        <v>96</v>
      </c>
      <c r="B15" s="127"/>
      <c r="C15" s="127"/>
      <c r="D15" s="79"/>
      <c r="E15" s="156" t="s">
        <v>121</v>
      </c>
      <c r="F15" s="157"/>
      <c r="G15" s="73"/>
      <c r="H15" s="73"/>
      <c r="I15" s="73"/>
      <c r="J15" s="73"/>
      <c r="K15" s="73"/>
      <c r="L15" s="73"/>
      <c r="M15" s="73"/>
      <c r="N15" s="74"/>
      <c r="O15" s="115"/>
      <c r="P15" s="115"/>
      <c r="Q15" s="115"/>
      <c r="R15" s="115"/>
      <c r="S15" s="116"/>
      <c r="T15" s="73" t="s">
        <v>94</v>
      </c>
      <c r="U15" s="74"/>
      <c r="V15" s="117" t="s">
        <v>95</v>
      </c>
      <c r="W15" s="118"/>
      <c r="X15" s="119"/>
      <c r="Y15" s="158"/>
      <c r="Z15" s="159"/>
      <c r="AA15" s="159"/>
      <c r="AB15" s="159"/>
      <c r="AC15" s="159"/>
      <c r="AD15" s="159"/>
      <c r="AE15" s="160"/>
      <c r="AF15" s="9"/>
    </row>
    <row r="16" spans="1:32" ht="12" customHeight="1">
      <c r="A16" s="34"/>
      <c r="B16" s="16"/>
      <c r="C16" s="16"/>
      <c r="D16" s="16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7"/>
      <c r="P16" s="37"/>
      <c r="Q16" s="37"/>
      <c r="R16" s="37"/>
      <c r="S16" s="37"/>
      <c r="T16" s="38"/>
      <c r="U16" s="38"/>
      <c r="V16" s="39"/>
      <c r="W16" s="39"/>
      <c r="X16" s="39"/>
      <c r="Y16" s="40"/>
      <c r="Z16" s="40"/>
      <c r="AA16" s="40"/>
      <c r="AB16" s="40"/>
      <c r="AC16" s="40"/>
      <c r="AD16" s="40"/>
      <c r="AE16" s="40"/>
      <c r="AF16" s="9"/>
    </row>
    <row r="17" spans="1:42" s="2" customFormat="1" ht="33" customHeight="1">
      <c r="A17" s="147" t="s">
        <v>135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9"/>
      <c r="AF17" s="6"/>
      <c r="AG17"/>
      <c r="AH17"/>
      <c r="AI17"/>
      <c r="AJ17"/>
      <c r="AK17" s="17" t="s">
        <v>111</v>
      </c>
      <c r="AL17" s="17"/>
      <c r="AM17" s="17"/>
      <c r="AN17" s="17"/>
      <c r="AO17" s="17"/>
      <c r="AP17" s="17" t="s">
        <v>132</v>
      </c>
    </row>
    <row r="18" spans="1:43" s="3" customFormat="1" ht="21" customHeight="1">
      <c r="A18" s="44" t="s">
        <v>137</v>
      </c>
      <c r="B18" s="44"/>
      <c r="C18" s="44"/>
      <c r="D18" s="44"/>
      <c r="E18" s="44"/>
      <c r="F18" s="44"/>
      <c r="G18" s="45"/>
      <c r="H18" s="45"/>
      <c r="I18" s="46"/>
      <c r="J18" s="46"/>
      <c r="K18" s="46"/>
      <c r="L18" s="47"/>
      <c r="M18" s="47"/>
      <c r="N18" s="48"/>
      <c r="O18" s="48"/>
      <c r="P18" s="48"/>
      <c r="Q18" s="48"/>
      <c r="R18" s="48"/>
      <c r="S18" s="48"/>
      <c r="T18" s="4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3" t="s">
        <v>134</v>
      </c>
      <c r="AG18" s="41" t="s">
        <v>106</v>
      </c>
      <c r="AH18" s="42" t="s">
        <v>110</v>
      </c>
      <c r="AI18" s="42" t="s">
        <v>107</v>
      </c>
      <c r="AJ18" s="42" t="s">
        <v>108</v>
      </c>
      <c r="AK18" s="42" t="s">
        <v>109</v>
      </c>
      <c r="AL18" s="41" t="s">
        <v>112</v>
      </c>
      <c r="AM18" s="42" t="s">
        <v>110</v>
      </c>
      <c r="AN18" s="42" t="s">
        <v>107</v>
      </c>
      <c r="AO18" s="42" t="s">
        <v>108</v>
      </c>
      <c r="AP18" s="42" t="s">
        <v>109</v>
      </c>
      <c r="AQ18" s="11"/>
    </row>
    <row r="19" spans="1:43" s="3" customFormat="1" ht="15" customHeight="1">
      <c r="A19" s="55" t="s">
        <v>31</v>
      </c>
      <c r="B19" s="56"/>
      <c r="C19" s="57"/>
      <c r="D19" s="129"/>
      <c r="E19" s="129"/>
      <c r="F19" s="80" t="s">
        <v>32</v>
      </c>
      <c r="G19" s="80"/>
      <c r="H19" s="88" t="s">
        <v>33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114" t="s">
        <v>34</v>
      </c>
      <c r="T19" s="114"/>
      <c r="U19" s="114"/>
      <c r="V19" s="114"/>
      <c r="W19" s="114"/>
      <c r="X19" s="114"/>
      <c r="Y19" s="114" t="s">
        <v>35</v>
      </c>
      <c r="Z19" s="114"/>
      <c r="AA19" s="114"/>
      <c r="AB19" s="114"/>
      <c r="AC19" s="114"/>
      <c r="AD19" s="114"/>
      <c r="AE19" s="114"/>
      <c r="AF19" s="8">
        <v>40000</v>
      </c>
      <c r="AG19" s="12">
        <f>$AF$19/3*2</f>
        <v>26666.666666666668</v>
      </c>
      <c r="AH19" s="12">
        <f>ROUNDUP(AG19,-3)</f>
        <v>27000</v>
      </c>
      <c r="AI19" s="12">
        <f>AF19*0.1</f>
        <v>4000</v>
      </c>
      <c r="AJ19" s="12">
        <f>SUM(AH19:AI19)</f>
        <v>31000</v>
      </c>
      <c r="AK19" s="13">
        <f>AF19+AI19-AJ19</f>
        <v>13000</v>
      </c>
      <c r="AL19" s="12">
        <f>AF19/2*1</f>
        <v>20000</v>
      </c>
      <c r="AM19" s="12">
        <f>ROUNDUP(AL19,-3)</f>
        <v>20000</v>
      </c>
      <c r="AN19" s="13">
        <f>AI19</f>
        <v>4000</v>
      </c>
      <c r="AO19" s="12">
        <f>SUM(AM19:AN19)</f>
        <v>24000</v>
      </c>
      <c r="AP19" s="13">
        <f>AF19+AN19-AO19</f>
        <v>20000</v>
      </c>
      <c r="AQ19" s="11"/>
    </row>
    <row r="20" spans="1:43" s="3" customFormat="1" ht="15" customHeight="1">
      <c r="A20" s="58"/>
      <c r="B20" s="59"/>
      <c r="C20" s="60"/>
      <c r="D20" s="130"/>
      <c r="E20" s="114"/>
      <c r="F20" s="80" t="s">
        <v>0</v>
      </c>
      <c r="G20" s="80"/>
      <c r="H20" s="128" t="s">
        <v>36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14" t="s">
        <v>37</v>
      </c>
      <c r="T20" s="114"/>
      <c r="U20" s="114"/>
      <c r="V20" s="114"/>
      <c r="W20" s="114"/>
      <c r="X20" s="114"/>
      <c r="Y20" s="114" t="s">
        <v>38</v>
      </c>
      <c r="Z20" s="114"/>
      <c r="AA20" s="114"/>
      <c r="AB20" s="114"/>
      <c r="AC20" s="114"/>
      <c r="AD20" s="114"/>
      <c r="AE20" s="114"/>
      <c r="AF20" s="8">
        <v>42000</v>
      </c>
      <c r="AG20" s="12">
        <f aca="true" t="shared" si="0" ref="AG20:AG49">AF20/3*2</f>
        <v>28000</v>
      </c>
      <c r="AH20" s="12">
        <f aca="true" t="shared" si="1" ref="AH20:AH49">ROUNDUP(AG20,-3)</f>
        <v>28000</v>
      </c>
      <c r="AI20" s="12">
        <f aca="true" t="shared" si="2" ref="AI20:AI51">AF20*0.1</f>
        <v>4200</v>
      </c>
      <c r="AJ20" s="12">
        <f aca="true" t="shared" si="3" ref="AJ20:AJ45">SUM(AH20:AI20)</f>
        <v>32200</v>
      </c>
      <c r="AK20" s="13">
        <f aca="true" t="shared" si="4" ref="AK20:AK49">AF20+AI20-AJ20</f>
        <v>14000</v>
      </c>
      <c r="AL20" s="12">
        <f aca="true" t="shared" si="5" ref="AL20:AL49">AF20/2*1</f>
        <v>21000</v>
      </c>
      <c r="AM20" s="12">
        <f aca="true" t="shared" si="6" ref="AM20:AM49">ROUNDUP(AL20,-3)</f>
        <v>21000</v>
      </c>
      <c r="AN20" s="13">
        <f aca="true" t="shared" si="7" ref="AN20:AN49">AI20</f>
        <v>4200</v>
      </c>
      <c r="AO20" s="12">
        <f aca="true" t="shared" si="8" ref="AO20:AO49">SUM(AM20:AN20)</f>
        <v>25200</v>
      </c>
      <c r="AP20" s="13">
        <f aca="true" t="shared" si="9" ref="AP20:AP49">AF20+AN20-AO20</f>
        <v>21000</v>
      </c>
      <c r="AQ20" s="11"/>
    </row>
    <row r="21" spans="1:43" s="3" customFormat="1" ht="15" customHeight="1">
      <c r="A21" s="58"/>
      <c r="B21" s="59"/>
      <c r="C21" s="60"/>
      <c r="D21" s="114"/>
      <c r="E21" s="114"/>
      <c r="F21" s="80" t="s">
        <v>1</v>
      </c>
      <c r="G21" s="80"/>
      <c r="H21" s="128" t="s">
        <v>39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30" t="s">
        <v>154</v>
      </c>
      <c r="T21" s="114"/>
      <c r="U21" s="114"/>
      <c r="V21" s="114"/>
      <c r="W21" s="114"/>
      <c r="X21" s="114"/>
      <c r="Y21" s="114" t="s">
        <v>40</v>
      </c>
      <c r="Z21" s="114"/>
      <c r="AA21" s="114"/>
      <c r="AB21" s="114"/>
      <c r="AC21" s="114"/>
      <c r="AD21" s="114"/>
      <c r="AE21" s="114"/>
      <c r="AF21" s="8">
        <v>39000</v>
      </c>
      <c r="AG21" s="12">
        <f t="shared" si="0"/>
        <v>26000</v>
      </c>
      <c r="AH21" s="12">
        <f t="shared" si="1"/>
        <v>26000</v>
      </c>
      <c r="AI21" s="12">
        <f t="shared" si="2"/>
        <v>3900</v>
      </c>
      <c r="AJ21" s="12">
        <f t="shared" si="3"/>
        <v>29900</v>
      </c>
      <c r="AK21" s="13">
        <f t="shared" si="4"/>
        <v>13000</v>
      </c>
      <c r="AL21" s="12">
        <f t="shared" si="5"/>
        <v>19500</v>
      </c>
      <c r="AM21" s="12">
        <f t="shared" si="6"/>
        <v>20000</v>
      </c>
      <c r="AN21" s="13">
        <f t="shared" si="7"/>
        <v>3900</v>
      </c>
      <c r="AO21" s="12">
        <f t="shared" si="8"/>
        <v>23900</v>
      </c>
      <c r="AP21" s="13">
        <f t="shared" si="9"/>
        <v>19000</v>
      </c>
      <c r="AQ21" s="11"/>
    </row>
    <row r="22" spans="1:43" s="3" customFormat="1" ht="15" customHeight="1">
      <c r="A22" s="58"/>
      <c r="B22" s="59"/>
      <c r="C22" s="60"/>
      <c r="D22" s="114"/>
      <c r="E22" s="114"/>
      <c r="F22" s="80" t="s">
        <v>2</v>
      </c>
      <c r="G22" s="80"/>
      <c r="H22" s="128" t="s">
        <v>139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14" t="s">
        <v>41</v>
      </c>
      <c r="T22" s="114"/>
      <c r="U22" s="114"/>
      <c r="V22" s="114"/>
      <c r="W22" s="114"/>
      <c r="X22" s="114"/>
      <c r="Y22" s="114" t="s">
        <v>42</v>
      </c>
      <c r="Z22" s="114"/>
      <c r="AA22" s="114"/>
      <c r="AB22" s="114"/>
      <c r="AC22" s="114"/>
      <c r="AD22" s="114"/>
      <c r="AE22" s="114"/>
      <c r="AF22" s="8">
        <v>40000</v>
      </c>
      <c r="AG22" s="12">
        <f t="shared" si="0"/>
        <v>26666.666666666668</v>
      </c>
      <c r="AH22" s="12">
        <f t="shared" si="1"/>
        <v>27000</v>
      </c>
      <c r="AI22" s="12">
        <f t="shared" si="2"/>
        <v>4000</v>
      </c>
      <c r="AJ22" s="12">
        <f t="shared" si="3"/>
        <v>31000</v>
      </c>
      <c r="AK22" s="13">
        <f t="shared" si="4"/>
        <v>13000</v>
      </c>
      <c r="AL22" s="12">
        <f t="shared" si="5"/>
        <v>20000</v>
      </c>
      <c r="AM22" s="12">
        <f t="shared" si="6"/>
        <v>20000</v>
      </c>
      <c r="AN22" s="13">
        <f t="shared" si="7"/>
        <v>4000</v>
      </c>
      <c r="AO22" s="12">
        <f t="shared" si="8"/>
        <v>24000</v>
      </c>
      <c r="AP22" s="13">
        <f t="shared" si="9"/>
        <v>20000</v>
      </c>
      <c r="AQ22" s="11"/>
    </row>
    <row r="23" spans="1:43" s="3" customFormat="1" ht="15" customHeight="1">
      <c r="A23" s="58"/>
      <c r="B23" s="59"/>
      <c r="C23" s="60"/>
      <c r="D23" s="114"/>
      <c r="E23" s="114"/>
      <c r="F23" s="80" t="s">
        <v>3</v>
      </c>
      <c r="G23" s="80"/>
      <c r="H23" s="128" t="s">
        <v>140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14" t="s">
        <v>43</v>
      </c>
      <c r="T23" s="114"/>
      <c r="U23" s="114"/>
      <c r="V23" s="114"/>
      <c r="W23" s="114"/>
      <c r="X23" s="114"/>
      <c r="Y23" s="114" t="s">
        <v>44</v>
      </c>
      <c r="Z23" s="114"/>
      <c r="AA23" s="114"/>
      <c r="AB23" s="114"/>
      <c r="AC23" s="114"/>
      <c r="AD23" s="114"/>
      <c r="AE23" s="114"/>
      <c r="AF23" s="8">
        <v>40000</v>
      </c>
      <c r="AG23" s="12">
        <v>26666.666666666668</v>
      </c>
      <c r="AH23" s="12">
        <v>27000</v>
      </c>
      <c r="AI23" s="12">
        <f t="shared" si="2"/>
        <v>4000</v>
      </c>
      <c r="AJ23" s="12">
        <v>30200</v>
      </c>
      <c r="AK23" s="13">
        <v>13000</v>
      </c>
      <c r="AL23" s="12">
        <v>20000</v>
      </c>
      <c r="AM23" s="12">
        <v>20000</v>
      </c>
      <c r="AN23" s="13">
        <v>3200</v>
      </c>
      <c r="AO23" s="12">
        <v>23200</v>
      </c>
      <c r="AP23" s="13">
        <v>20000</v>
      </c>
      <c r="AQ23" s="11"/>
    </row>
    <row r="24" spans="1:43" s="3" customFormat="1" ht="15" customHeight="1">
      <c r="A24" s="58"/>
      <c r="B24" s="59"/>
      <c r="C24" s="60"/>
      <c r="D24" s="114"/>
      <c r="E24" s="114"/>
      <c r="F24" s="80" t="s">
        <v>4</v>
      </c>
      <c r="G24" s="80"/>
      <c r="H24" s="128" t="s">
        <v>45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14" t="s">
        <v>46</v>
      </c>
      <c r="T24" s="114"/>
      <c r="U24" s="114"/>
      <c r="V24" s="114"/>
      <c r="W24" s="114"/>
      <c r="X24" s="114"/>
      <c r="Y24" s="114" t="s">
        <v>47</v>
      </c>
      <c r="Z24" s="114"/>
      <c r="AA24" s="114"/>
      <c r="AB24" s="114"/>
      <c r="AC24" s="114"/>
      <c r="AD24" s="114"/>
      <c r="AE24" s="114"/>
      <c r="AF24" s="8">
        <v>42000</v>
      </c>
      <c r="AG24" s="12">
        <f t="shared" si="0"/>
        <v>28000</v>
      </c>
      <c r="AH24" s="12">
        <f t="shared" si="1"/>
        <v>28000</v>
      </c>
      <c r="AI24" s="12">
        <f t="shared" si="2"/>
        <v>4200</v>
      </c>
      <c r="AJ24" s="12">
        <f t="shared" si="3"/>
        <v>32200</v>
      </c>
      <c r="AK24" s="13">
        <f t="shared" si="4"/>
        <v>14000</v>
      </c>
      <c r="AL24" s="12">
        <f t="shared" si="5"/>
        <v>21000</v>
      </c>
      <c r="AM24" s="12">
        <f t="shared" si="6"/>
        <v>21000</v>
      </c>
      <c r="AN24" s="13">
        <f t="shared" si="7"/>
        <v>4200</v>
      </c>
      <c r="AO24" s="12">
        <f t="shared" si="8"/>
        <v>25200</v>
      </c>
      <c r="AP24" s="13">
        <f t="shared" si="9"/>
        <v>21000</v>
      </c>
      <c r="AQ24" s="11"/>
    </row>
    <row r="25" spans="1:43" s="3" customFormat="1" ht="15" customHeight="1">
      <c r="A25" s="58"/>
      <c r="B25" s="59"/>
      <c r="C25" s="60"/>
      <c r="D25" s="114"/>
      <c r="E25" s="114"/>
      <c r="F25" s="80" t="s">
        <v>5</v>
      </c>
      <c r="G25" s="80"/>
      <c r="H25" s="128" t="s">
        <v>48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14" t="s">
        <v>49</v>
      </c>
      <c r="T25" s="114"/>
      <c r="U25" s="114"/>
      <c r="V25" s="114"/>
      <c r="W25" s="114"/>
      <c r="X25" s="114"/>
      <c r="Y25" s="114" t="s">
        <v>50</v>
      </c>
      <c r="Z25" s="114"/>
      <c r="AA25" s="114"/>
      <c r="AB25" s="114"/>
      <c r="AC25" s="114"/>
      <c r="AD25" s="114"/>
      <c r="AE25" s="114"/>
      <c r="AF25" s="8">
        <v>40000</v>
      </c>
      <c r="AG25" s="12">
        <f t="shared" si="0"/>
        <v>26666.666666666668</v>
      </c>
      <c r="AH25" s="12">
        <f t="shared" si="1"/>
        <v>27000</v>
      </c>
      <c r="AI25" s="12">
        <f t="shared" si="2"/>
        <v>4000</v>
      </c>
      <c r="AJ25" s="12">
        <f t="shared" si="3"/>
        <v>31000</v>
      </c>
      <c r="AK25" s="13">
        <f t="shared" si="4"/>
        <v>13000</v>
      </c>
      <c r="AL25" s="12">
        <f t="shared" si="5"/>
        <v>20000</v>
      </c>
      <c r="AM25" s="12">
        <f t="shared" si="6"/>
        <v>20000</v>
      </c>
      <c r="AN25" s="13">
        <f t="shared" si="7"/>
        <v>4000</v>
      </c>
      <c r="AO25" s="12">
        <f t="shared" si="8"/>
        <v>24000</v>
      </c>
      <c r="AP25" s="13">
        <f t="shared" si="9"/>
        <v>20000</v>
      </c>
      <c r="AQ25" s="11"/>
    </row>
    <row r="26" spans="1:43" s="3" customFormat="1" ht="15" customHeight="1">
      <c r="A26" s="58"/>
      <c r="B26" s="59"/>
      <c r="C26" s="60"/>
      <c r="D26" s="114"/>
      <c r="E26" s="114"/>
      <c r="F26" s="80" t="s">
        <v>6</v>
      </c>
      <c r="G26" s="80"/>
      <c r="H26" s="128" t="s">
        <v>114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14" t="s">
        <v>51</v>
      </c>
      <c r="T26" s="114"/>
      <c r="U26" s="114"/>
      <c r="V26" s="114"/>
      <c r="W26" s="114"/>
      <c r="X26" s="114"/>
      <c r="Y26" s="114" t="s">
        <v>52</v>
      </c>
      <c r="Z26" s="114"/>
      <c r="AA26" s="114"/>
      <c r="AB26" s="114"/>
      <c r="AC26" s="114"/>
      <c r="AD26" s="114"/>
      <c r="AE26" s="114"/>
      <c r="AF26" s="8">
        <v>42000</v>
      </c>
      <c r="AG26" s="12">
        <f t="shared" si="0"/>
        <v>28000</v>
      </c>
      <c r="AH26" s="12">
        <f t="shared" si="1"/>
        <v>28000</v>
      </c>
      <c r="AI26" s="12">
        <f t="shared" si="2"/>
        <v>4200</v>
      </c>
      <c r="AJ26" s="12">
        <f t="shared" si="3"/>
        <v>32200</v>
      </c>
      <c r="AK26" s="13">
        <f t="shared" si="4"/>
        <v>14000</v>
      </c>
      <c r="AL26" s="12">
        <f t="shared" si="5"/>
        <v>21000</v>
      </c>
      <c r="AM26" s="12">
        <f t="shared" si="6"/>
        <v>21000</v>
      </c>
      <c r="AN26" s="13">
        <f t="shared" si="7"/>
        <v>4200</v>
      </c>
      <c r="AO26" s="12">
        <f t="shared" si="8"/>
        <v>25200</v>
      </c>
      <c r="AP26" s="13">
        <f>AF26+AN26-AO26</f>
        <v>21000</v>
      </c>
      <c r="AQ26" s="11"/>
    </row>
    <row r="27" spans="1:43" s="3" customFormat="1" ht="15" customHeight="1">
      <c r="A27" s="58"/>
      <c r="B27" s="59"/>
      <c r="C27" s="60"/>
      <c r="D27" s="114"/>
      <c r="E27" s="114"/>
      <c r="F27" s="80" t="s">
        <v>7</v>
      </c>
      <c r="G27" s="80"/>
      <c r="H27" s="128" t="s">
        <v>53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14" t="s">
        <v>54</v>
      </c>
      <c r="T27" s="114"/>
      <c r="U27" s="114"/>
      <c r="V27" s="114"/>
      <c r="W27" s="114"/>
      <c r="X27" s="114"/>
      <c r="Y27" s="114" t="s">
        <v>55</v>
      </c>
      <c r="Z27" s="114"/>
      <c r="AA27" s="114"/>
      <c r="AB27" s="114"/>
      <c r="AC27" s="114"/>
      <c r="AD27" s="114"/>
      <c r="AE27" s="114"/>
      <c r="AF27" s="8">
        <v>40000</v>
      </c>
      <c r="AG27" s="12">
        <f t="shared" si="0"/>
        <v>26666.666666666668</v>
      </c>
      <c r="AH27" s="12">
        <f t="shared" si="1"/>
        <v>27000</v>
      </c>
      <c r="AI27" s="12">
        <f t="shared" si="2"/>
        <v>4000</v>
      </c>
      <c r="AJ27" s="12">
        <f t="shared" si="3"/>
        <v>31000</v>
      </c>
      <c r="AK27" s="13">
        <f>AF27+AI27-AJ27</f>
        <v>13000</v>
      </c>
      <c r="AL27" s="12">
        <f t="shared" si="5"/>
        <v>20000</v>
      </c>
      <c r="AM27" s="12">
        <f t="shared" si="6"/>
        <v>20000</v>
      </c>
      <c r="AN27" s="13">
        <f t="shared" si="7"/>
        <v>4000</v>
      </c>
      <c r="AO27" s="12">
        <f t="shared" si="8"/>
        <v>24000</v>
      </c>
      <c r="AP27" s="13">
        <f t="shared" si="9"/>
        <v>20000</v>
      </c>
      <c r="AQ27" s="11"/>
    </row>
    <row r="28" spans="1:43" s="3" customFormat="1" ht="15" customHeight="1">
      <c r="A28" s="58"/>
      <c r="B28" s="59"/>
      <c r="C28" s="60"/>
      <c r="D28" s="114"/>
      <c r="E28" s="114"/>
      <c r="F28" s="80" t="s">
        <v>8</v>
      </c>
      <c r="G28" s="80"/>
      <c r="H28" s="128" t="s">
        <v>144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30" t="s">
        <v>147</v>
      </c>
      <c r="T28" s="114"/>
      <c r="U28" s="114"/>
      <c r="V28" s="114"/>
      <c r="W28" s="114"/>
      <c r="X28" s="114"/>
      <c r="Y28" s="130" t="s">
        <v>145</v>
      </c>
      <c r="Z28" s="114"/>
      <c r="AA28" s="114"/>
      <c r="AB28" s="114"/>
      <c r="AC28" s="114"/>
      <c r="AD28" s="114"/>
      <c r="AE28" s="114"/>
      <c r="AF28" s="8">
        <v>40000</v>
      </c>
      <c r="AG28" s="12">
        <f t="shared" si="0"/>
        <v>26666.666666666668</v>
      </c>
      <c r="AH28" s="12">
        <f t="shared" si="1"/>
        <v>27000</v>
      </c>
      <c r="AI28" s="12">
        <f t="shared" si="2"/>
        <v>4000</v>
      </c>
      <c r="AJ28" s="12">
        <f t="shared" si="3"/>
        <v>31000</v>
      </c>
      <c r="AK28" s="13">
        <f t="shared" si="4"/>
        <v>13000</v>
      </c>
      <c r="AL28" s="12">
        <f t="shared" si="5"/>
        <v>20000</v>
      </c>
      <c r="AM28" s="12">
        <f t="shared" si="6"/>
        <v>20000</v>
      </c>
      <c r="AN28" s="13">
        <f t="shared" si="7"/>
        <v>4000</v>
      </c>
      <c r="AO28" s="12">
        <f t="shared" si="8"/>
        <v>24000</v>
      </c>
      <c r="AP28" s="13">
        <f>AF28+AN28-AO28</f>
        <v>20000</v>
      </c>
      <c r="AQ28" s="11"/>
    </row>
    <row r="29" spans="1:43" s="3" customFormat="1" ht="15" customHeight="1">
      <c r="A29" s="58"/>
      <c r="B29" s="59"/>
      <c r="C29" s="60"/>
      <c r="D29" s="114"/>
      <c r="E29" s="114"/>
      <c r="F29" s="80" t="s">
        <v>9</v>
      </c>
      <c r="G29" s="80"/>
      <c r="H29" s="140" t="s">
        <v>155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 t="s">
        <v>156</v>
      </c>
      <c r="T29" s="139"/>
      <c r="U29" s="139"/>
      <c r="V29" s="139"/>
      <c r="W29" s="139"/>
      <c r="X29" s="139"/>
      <c r="Y29" s="138" t="s">
        <v>157</v>
      </c>
      <c r="Z29" s="139"/>
      <c r="AA29" s="139"/>
      <c r="AB29" s="139"/>
      <c r="AC29" s="139"/>
      <c r="AD29" s="139"/>
      <c r="AE29" s="139"/>
      <c r="AF29" s="53">
        <v>40000</v>
      </c>
      <c r="AG29" s="15">
        <f>AF29/3*2</f>
        <v>26666.666666666668</v>
      </c>
      <c r="AH29" s="15">
        <f>ROUNDUP(AG29,-3)</f>
        <v>27000</v>
      </c>
      <c r="AI29" s="15">
        <f>AF29*0.1</f>
        <v>4000</v>
      </c>
      <c r="AJ29" s="15">
        <f aca="true" t="shared" si="10" ref="AJ29:AJ37">SUM(AH29:AI29)</f>
        <v>31000</v>
      </c>
      <c r="AK29" s="54">
        <f>AF29+AI29-AJ29</f>
        <v>13000</v>
      </c>
      <c r="AL29" s="15">
        <f aca="true" t="shared" si="11" ref="AL29:AL39">AF29/2*1</f>
        <v>20000</v>
      </c>
      <c r="AM29" s="15">
        <f aca="true" t="shared" si="12" ref="AM29:AM39">ROUNDUP(AL29,-3)</f>
        <v>20000</v>
      </c>
      <c r="AN29" s="54">
        <f>AI29</f>
        <v>4000</v>
      </c>
      <c r="AO29" s="15">
        <f>SUM(AM29:AN29)</f>
        <v>24000</v>
      </c>
      <c r="AP29" s="54">
        <f>AF29+AN29-AO29</f>
        <v>20000</v>
      </c>
      <c r="AQ29" s="52"/>
    </row>
    <row r="30" spans="1:43" s="3" customFormat="1" ht="15" customHeight="1">
      <c r="A30" s="58"/>
      <c r="B30" s="59"/>
      <c r="C30" s="60"/>
      <c r="D30" s="78"/>
      <c r="E30" s="79"/>
      <c r="F30" s="80" t="s">
        <v>10</v>
      </c>
      <c r="G30" s="80"/>
      <c r="H30" s="81" t="s">
        <v>159</v>
      </c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64" t="s">
        <v>186</v>
      </c>
      <c r="T30" s="65"/>
      <c r="U30" s="65"/>
      <c r="V30" s="65"/>
      <c r="W30" s="65"/>
      <c r="X30" s="66"/>
      <c r="Y30" s="75" t="s">
        <v>160</v>
      </c>
      <c r="Z30" s="76"/>
      <c r="AA30" s="76"/>
      <c r="AB30" s="76"/>
      <c r="AC30" s="76"/>
      <c r="AD30" s="76"/>
      <c r="AE30" s="77"/>
      <c r="AF30" s="8">
        <v>47000</v>
      </c>
      <c r="AG30" s="12">
        <f>AF30/3*2</f>
        <v>31333.333333333332</v>
      </c>
      <c r="AH30" s="12">
        <f>ROUNDUP(AG30,-3)</f>
        <v>32000</v>
      </c>
      <c r="AI30" s="12">
        <f>AF30*0.1</f>
        <v>4700</v>
      </c>
      <c r="AJ30" s="12">
        <f t="shared" si="10"/>
        <v>36700</v>
      </c>
      <c r="AK30" s="13">
        <v>19000</v>
      </c>
      <c r="AL30" s="12">
        <f t="shared" si="11"/>
        <v>23500</v>
      </c>
      <c r="AM30" s="12">
        <f t="shared" si="12"/>
        <v>24000</v>
      </c>
      <c r="AN30" s="13">
        <f>AI30</f>
        <v>4700</v>
      </c>
      <c r="AO30" s="12">
        <f>SUM(AM30:AN30)</f>
        <v>28700</v>
      </c>
      <c r="AP30" s="13">
        <v>21000</v>
      </c>
      <c r="AQ30" s="11"/>
    </row>
    <row r="31" spans="1:43" s="3" customFormat="1" ht="15" customHeight="1">
      <c r="A31" s="58"/>
      <c r="B31" s="59"/>
      <c r="C31" s="60"/>
      <c r="D31" s="78"/>
      <c r="E31" s="79"/>
      <c r="F31" s="80" t="s">
        <v>11</v>
      </c>
      <c r="G31" s="80"/>
      <c r="H31" s="81" t="s">
        <v>161</v>
      </c>
      <c r="I31" s="82"/>
      <c r="J31" s="82"/>
      <c r="K31" s="82"/>
      <c r="L31" s="82"/>
      <c r="M31" s="82"/>
      <c r="N31" s="82"/>
      <c r="O31" s="82"/>
      <c r="P31" s="82"/>
      <c r="Q31" s="82"/>
      <c r="R31" s="83"/>
      <c r="S31" s="67"/>
      <c r="T31" s="68"/>
      <c r="U31" s="68"/>
      <c r="V31" s="68"/>
      <c r="W31" s="68"/>
      <c r="X31" s="69"/>
      <c r="Y31" s="75" t="s">
        <v>162</v>
      </c>
      <c r="Z31" s="76"/>
      <c r="AA31" s="76"/>
      <c r="AB31" s="76"/>
      <c r="AC31" s="76"/>
      <c r="AD31" s="76"/>
      <c r="AE31" s="77"/>
      <c r="AF31" s="8">
        <v>42000</v>
      </c>
      <c r="AG31" s="12">
        <f aca="true" t="shared" si="13" ref="AG31:AG39">AF31/3*2</f>
        <v>28000</v>
      </c>
      <c r="AH31" s="12">
        <f aca="true" t="shared" si="14" ref="AH31:AH39">ROUNDUP(AG31,-3)</f>
        <v>28000</v>
      </c>
      <c r="AI31" s="12">
        <f>AF31*0.1</f>
        <v>4200</v>
      </c>
      <c r="AJ31" s="12">
        <f t="shared" si="10"/>
        <v>32200</v>
      </c>
      <c r="AK31" s="13">
        <f>AF31+AI31-AJ31</f>
        <v>14000</v>
      </c>
      <c r="AL31" s="12">
        <f t="shared" si="11"/>
        <v>21000</v>
      </c>
      <c r="AM31" s="12">
        <f t="shared" si="12"/>
        <v>21000</v>
      </c>
      <c r="AN31" s="13"/>
      <c r="AO31" s="12"/>
      <c r="AP31" s="13">
        <v>21000</v>
      </c>
      <c r="AQ31" s="11"/>
    </row>
    <row r="32" spans="1:43" s="3" customFormat="1" ht="15" customHeight="1">
      <c r="A32" s="58"/>
      <c r="B32" s="59"/>
      <c r="C32" s="60"/>
      <c r="D32" s="78"/>
      <c r="E32" s="79"/>
      <c r="F32" s="80" t="s">
        <v>12</v>
      </c>
      <c r="G32" s="80"/>
      <c r="H32" s="81" t="s">
        <v>163</v>
      </c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67"/>
      <c r="T32" s="68"/>
      <c r="U32" s="68"/>
      <c r="V32" s="68"/>
      <c r="W32" s="68"/>
      <c r="X32" s="69"/>
      <c r="Y32" s="75" t="s">
        <v>164</v>
      </c>
      <c r="Z32" s="76"/>
      <c r="AA32" s="76"/>
      <c r="AB32" s="76"/>
      <c r="AC32" s="76"/>
      <c r="AD32" s="76"/>
      <c r="AE32" s="77"/>
      <c r="AF32" s="8">
        <v>47000</v>
      </c>
      <c r="AG32" s="12">
        <f>AF32/3*2</f>
        <v>31333.333333333332</v>
      </c>
      <c r="AH32" s="12">
        <f>ROUNDUP(AG32,-3)</f>
        <v>32000</v>
      </c>
      <c r="AI32" s="12">
        <f aca="true" t="shared" si="15" ref="AI32:AI37">AF32*0.1</f>
        <v>4700</v>
      </c>
      <c r="AJ32" s="12">
        <f t="shared" si="10"/>
        <v>36700</v>
      </c>
      <c r="AK32" s="13">
        <v>19000</v>
      </c>
      <c r="AL32" s="12">
        <f t="shared" si="11"/>
        <v>23500</v>
      </c>
      <c r="AM32" s="12">
        <f t="shared" si="12"/>
        <v>24000</v>
      </c>
      <c r="AN32" s="13">
        <f>AI32</f>
        <v>4700</v>
      </c>
      <c r="AO32" s="12">
        <f>SUM(AM32:AN32)</f>
        <v>28700</v>
      </c>
      <c r="AP32" s="13">
        <v>21000</v>
      </c>
      <c r="AQ32" s="11"/>
    </row>
    <row r="33" spans="1:43" s="3" customFormat="1" ht="12" customHeight="1">
      <c r="A33" s="58"/>
      <c r="B33" s="59"/>
      <c r="C33" s="60"/>
      <c r="D33" s="78"/>
      <c r="E33" s="79"/>
      <c r="F33" s="80" t="s">
        <v>13</v>
      </c>
      <c r="G33" s="80"/>
      <c r="H33" s="84" t="s">
        <v>188</v>
      </c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67"/>
      <c r="T33" s="68"/>
      <c r="U33" s="68"/>
      <c r="V33" s="68"/>
      <c r="W33" s="68"/>
      <c r="X33" s="69"/>
      <c r="Y33" s="75" t="s">
        <v>165</v>
      </c>
      <c r="Z33" s="76"/>
      <c r="AA33" s="76"/>
      <c r="AB33" s="76"/>
      <c r="AC33" s="76"/>
      <c r="AD33" s="76"/>
      <c r="AE33" s="77"/>
      <c r="AF33" s="8">
        <v>47000</v>
      </c>
      <c r="AG33" s="12">
        <f>AF33/3*2</f>
        <v>31333.333333333332</v>
      </c>
      <c r="AH33" s="12">
        <f>ROUNDUP(AG33,-3)</f>
        <v>32000</v>
      </c>
      <c r="AI33" s="12">
        <f t="shared" si="15"/>
        <v>4700</v>
      </c>
      <c r="AJ33" s="12">
        <f t="shared" si="10"/>
        <v>36700</v>
      </c>
      <c r="AK33" s="13">
        <v>19000</v>
      </c>
      <c r="AL33" s="12">
        <f t="shared" si="11"/>
        <v>23500</v>
      </c>
      <c r="AM33" s="12">
        <f t="shared" si="12"/>
        <v>24000</v>
      </c>
      <c r="AN33" s="13">
        <f>AI33</f>
        <v>4700</v>
      </c>
      <c r="AO33" s="12">
        <f>SUM(AM33:AN33)</f>
        <v>28700</v>
      </c>
      <c r="AP33" s="13">
        <v>21000</v>
      </c>
      <c r="AQ33" s="11"/>
    </row>
    <row r="34" spans="1:43" s="3" customFormat="1" ht="15" customHeight="1">
      <c r="A34" s="58"/>
      <c r="B34" s="59"/>
      <c r="C34" s="60"/>
      <c r="D34" s="78"/>
      <c r="E34" s="79"/>
      <c r="F34" s="80" t="s">
        <v>14</v>
      </c>
      <c r="G34" s="80"/>
      <c r="H34" s="81" t="s">
        <v>166</v>
      </c>
      <c r="I34" s="82"/>
      <c r="J34" s="82"/>
      <c r="K34" s="82"/>
      <c r="L34" s="82"/>
      <c r="M34" s="82"/>
      <c r="N34" s="82"/>
      <c r="O34" s="82"/>
      <c r="P34" s="82"/>
      <c r="Q34" s="82"/>
      <c r="R34" s="83"/>
      <c r="S34" s="67"/>
      <c r="T34" s="68"/>
      <c r="U34" s="68"/>
      <c r="V34" s="68"/>
      <c r="W34" s="68"/>
      <c r="X34" s="69"/>
      <c r="Y34" s="75" t="s">
        <v>167</v>
      </c>
      <c r="Z34" s="76"/>
      <c r="AA34" s="76"/>
      <c r="AB34" s="76"/>
      <c r="AC34" s="76"/>
      <c r="AD34" s="76"/>
      <c r="AE34" s="77"/>
      <c r="AF34" s="8">
        <v>42000</v>
      </c>
      <c r="AG34" s="12">
        <f t="shared" si="13"/>
        <v>28000</v>
      </c>
      <c r="AH34" s="12">
        <f t="shared" si="14"/>
        <v>28000</v>
      </c>
      <c r="AI34" s="12">
        <f t="shared" si="15"/>
        <v>4200</v>
      </c>
      <c r="AJ34" s="12">
        <f t="shared" si="10"/>
        <v>32200</v>
      </c>
      <c r="AK34" s="13">
        <f aca="true" t="shared" si="16" ref="AK34:AK39">AF34+AI34-AJ34</f>
        <v>14000</v>
      </c>
      <c r="AL34" s="12">
        <f t="shared" si="11"/>
        <v>21000</v>
      </c>
      <c r="AM34" s="12">
        <f t="shared" si="12"/>
        <v>21000</v>
      </c>
      <c r="AN34" s="13"/>
      <c r="AO34" s="12"/>
      <c r="AP34" s="13">
        <v>21000</v>
      </c>
      <c r="AQ34" s="11"/>
    </row>
    <row r="35" spans="1:43" s="3" customFormat="1" ht="15" customHeight="1">
      <c r="A35" s="58"/>
      <c r="B35" s="59"/>
      <c r="C35" s="60"/>
      <c r="D35" s="78"/>
      <c r="E35" s="79"/>
      <c r="F35" s="80" t="s">
        <v>15</v>
      </c>
      <c r="G35" s="80"/>
      <c r="H35" s="81" t="s">
        <v>168</v>
      </c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67"/>
      <c r="T35" s="68"/>
      <c r="U35" s="68"/>
      <c r="V35" s="68"/>
      <c r="W35" s="68"/>
      <c r="X35" s="69"/>
      <c r="Y35" s="75" t="s">
        <v>47</v>
      </c>
      <c r="Z35" s="76"/>
      <c r="AA35" s="76"/>
      <c r="AB35" s="76"/>
      <c r="AC35" s="76"/>
      <c r="AD35" s="76"/>
      <c r="AE35" s="77"/>
      <c r="AF35" s="8">
        <v>42000</v>
      </c>
      <c r="AG35" s="12">
        <f t="shared" si="13"/>
        <v>28000</v>
      </c>
      <c r="AH35" s="12">
        <f t="shared" si="14"/>
        <v>28000</v>
      </c>
      <c r="AI35" s="12">
        <f t="shared" si="15"/>
        <v>4200</v>
      </c>
      <c r="AJ35" s="12">
        <f t="shared" si="10"/>
        <v>32200</v>
      </c>
      <c r="AK35" s="13">
        <f t="shared" si="16"/>
        <v>14000</v>
      </c>
      <c r="AL35" s="12">
        <f t="shared" si="11"/>
        <v>21000</v>
      </c>
      <c r="AM35" s="12">
        <f t="shared" si="12"/>
        <v>21000</v>
      </c>
      <c r="AN35" s="13"/>
      <c r="AO35" s="12"/>
      <c r="AP35" s="13">
        <v>21000</v>
      </c>
      <c r="AQ35" s="11"/>
    </row>
    <row r="36" spans="1:43" s="3" customFormat="1" ht="12" customHeight="1">
      <c r="A36" s="58"/>
      <c r="B36" s="59"/>
      <c r="C36" s="60"/>
      <c r="D36" s="78"/>
      <c r="E36" s="79"/>
      <c r="F36" s="80" t="s">
        <v>16</v>
      </c>
      <c r="G36" s="80"/>
      <c r="H36" s="81" t="s">
        <v>169</v>
      </c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67"/>
      <c r="T36" s="68"/>
      <c r="U36" s="68"/>
      <c r="V36" s="68"/>
      <c r="W36" s="68"/>
      <c r="X36" s="69"/>
      <c r="Y36" s="75" t="s">
        <v>170</v>
      </c>
      <c r="Z36" s="76"/>
      <c r="AA36" s="76"/>
      <c r="AB36" s="76"/>
      <c r="AC36" s="76"/>
      <c r="AD36" s="76"/>
      <c r="AE36" s="77"/>
      <c r="AF36" s="8">
        <v>42000</v>
      </c>
      <c r="AG36" s="12">
        <f t="shared" si="13"/>
        <v>28000</v>
      </c>
      <c r="AH36" s="12">
        <f t="shared" si="14"/>
        <v>28000</v>
      </c>
      <c r="AI36" s="12">
        <f t="shared" si="15"/>
        <v>4200</v>
      </c>
      <c r="AJ36" s="12">
        <f t="shared" si="10"/>
        <v>32200</v>
      </c>
      <c r="AK36" s="13">
        <f t="shared" si="16"/>
        <v>14000</v>
      </c>
      <c r="AL36" s="12">
        <f t="shared" si="11"/>
        <v>21000</v>
      </c>
      <c r="AM36" s="12">
        <f t="shared" si="12"/>
        <v>21000</v>
      </c>
      <c r="AN36" s="13"/>
      <c r="AO36" s="12"/>
      <c r="AP36" s="13">
        <v>21000</v>
      </c>
      <c r="AQ36" s="11"/>
    </row>
    <row r="37" spans="1:43" s="3" customFormat="1" ht="15" customHeight="1">
      <c r="A37" s="58"/>
      <c r="B37" s="59"/>
      <c r="C37" s="60"/>
      <c r="D37" s="78"/>
      <c r="E37" s="79"/>
      <c r="F37" s="80" t="s">
        <v>17</v>
      </c>
      <c r="G37" s="80"/>
      <c r="H37" s="81" t="s">
        <v>171</v>
      </c>
      <c r="I37" s="82"/>
      <c r="J37" s="82"/>
      <c r="K37" s="82"/>
      <c r="L37" s="82"/>
      <c r="M37" s="82"/>
      <c r="N37" s="82"/>
      <c r="O37" s="82"/>
      <c r="P37" s="82"/>
      <c r="Q37" s="82"/>
      <c r="R37" s="83"/>
      <c r="S37" s="67"/>
      <c r="T37" s="68"/>
      <c r="U37" s="68"/>
      <c r="V37" s="68"/>
      <c r="W37" s="68"/>
      <c r="X37" s="69"/>
      <c r="Y37" s="75" t="s">
        <v>173</v>
      </c>
      <c r="Z37" s="76"/>
      <c r="AA37" s="76"/>
      <c r="AB37" s="76"/>
      <c r="AC37" s="76"/>
      <c r="AD37" s="76"/>
      <c r="AE37" s="77"/>
      <c r="AF37" s="8">
        <v>42000</v>
      </c>
      <c r="AG37" s="12">
        <f t="shared" si="13"/>
        <v>28000</v>
      </c>
      <c r="AH37" s="12">
        <f t="shared" si="14"/>
        <v>28000</v>
      </c>
      <c r="AI37" s="12">
        <f t="shared" si="15"/>
        <v>4200</v>
      </c>
      <c r="AJ37" s="12">
        <f t="shared" si="10"/>
        <v>32200</v>
      </c>
      <c r="AK37" s="13">
        <f t="shared" si="16"/>
        <v>14000</v>
      </c>
      <c r="AL37" s="12">
        <f t="shared" si="11"/>
        <v>21000</v>
      </c>
      <c r="AM37" s="12">
        <f t="shared" si="12"/>
        <v>21000</v>
      </c>
      <c r="AN37" s="13"/>
      <c r="AO37" s="12"/>
      <c r="AP37" s="13">
        <v>21000</v>
      </c>
      <c r="AQ37" s="11"/>
    </row>
    <row r="38" spans="1:43" s="3" customFormat="1" ht="15" customHeight="1">
      <c r="A38" s="58"/>
      <c r="B38" s="59"/>
      <c r="C38" s="60"/>
      <c r="D38" s="78"/>
      <c r="E38" s="79"/>
      <c r="F38" s="80" t="s">
        <v>18</v>
      </c>
      <c r="G38" s="80"/>
      <c r="H38" s="81" t="s">
        <v>172</v>
      </c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67"/>
      <c r="T38" s="68"/>
      <c r="U38" s="68"/>
      <c r="V38" s="68"/>
      <c r="W38" s="68"/>
      <c r="X38" s="69"/>
      <c r="Y38" s="75" t="s">
        <v>164</v>
      </c>
      <c r="Z38" s="76"/>
      <c r="AA38" s="76"/>
      <c r="AB38" s="76"/>
      <c r="AC38" s="76"/>
      <c r="AD38" s="76"/>
      <c r="AE38" s="77"/>
      <c r="AF38" s="8">
        <v>40000</v>
      </c>
      <c r="AG38" s="12">
        <f t="shared" si="13"/>
        <v>26666.666666666668</v>
      </c>
      <c r="AH38" s="12">
        <f t="shared" si="14"/>
        <v>27000</v>
      </c>
      <c r="AI38" s="12">
        <f>AF38*0.1</f>
        <v>4000</v>
      </c>
      <c r="AJ38" s="12">
        <f>SUM(AH38:AI38)</f>
        <v>31000</v>
      </c>
      <c r="AK38" s="13">
        <f t="shared" si="16"/>
        <v>13000</v>
      </c>
      <c r="AL38" s="12">
        <f t="shared" si="11"/>
        <v>20000</v>
      </c>
      <c r="AM38" s="12">
        <f t="shared" si="12"/>
        <v>20000</v>
      </c>
      <c r="AN38" s="13"/>
      <c r="AO38" s="12"/>
      <c r="AP38" s="13">
        <v>20000</v>
      </c>
      <c r="AQ38" s="11"/>
    </row>
    <row r="39" spans="1:42" ht="15" customHeight="1">
      <c r="A39" s="61"/>
      <c r="B39" s="62"/>
      <c r="C39" s="63"/>
      <c r="D39" s="78"/>
      <c r="E39" s="79"/>
      <c r="F39" s="80" t="s">
        <v>104</v>
      </c>
      <c r="G39" s="80"/>
      <c r="H39" s="81" t="s">
        <v>174</v>
      </c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70"/>
      <c r="T39" s="71"/>
      <c r="U39" s="71"/>
      <c r="V39" s="71"/>
      <c r="W39" s="71"/>
      <c r="X39" s="72"/>
      <c r="Y39" s="75" t="s">
        <v>175</v>
      </c>
      <c r="Z39" s="76"/>
      <c r="AA39" s="76"/>
      <c r="AB39" s="76"/>
      <c r="AC39" s="76"/>
      <c r="AD39" s="76"/>
      <c r="AE39" s="77"/>
      <c r="AF39" s="8">
        <v>40000</v>
      </c>
      <c r="AG39" s="12">
        <f t="shared" si="13"/>
        <v>26666.666666666668</v>
      </c>
      <c r="AH39" s="12">
        <f t="shared" si="14"/>
        <v>27000</v>
      </c>
      <c r="AI39" s="12">
        <f>AF39*0.1</f>
        <v>4000</v>
      </c>
      <c r="AJ39" s="12">
        <f>SUM(AH39:AI39)</f>
        <v>31000</v>
      </c>
      <c r="AK39" s="13">
        <f t="shared" si="16"/>
        <v>13000</v>
      </c>
      <c r="AL39" s="12">
        <f t="shared" si="11"/>
        <v>20000</v>
      </c>
      <c r="AM39" s="12">
        <f t="shared" si="12"/>
        <v>20000</v>
      </c>
      <c r="AN39" s="13"/>
      <c r="AO39" s="12"/>
      <c r="AP39" s="13">
        <v>20000</v>
      </c>
    </row>
    <row r="40" spans="1:43" s="3" customFormat="1" ht="15" customHeight="1">
      <c r="A40" s="55" t="s">
        <v>56</v>
      </c>
      <c r="B40" s="56"/>
      <c r="C40" s="57"/>
      <c r="D40" s="114"/>
      <c r="E40" s="114"/>
      <c r="F40" s="80" t="s">
        <v>105</v>
      </c>
      <c r="G40" s="80"/>
      <c r="H40" s="128" t="s">
        <v>113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14" t="s">
        <v>57</v>
      </c>
      <c r="T40" s="114"/>
      <c r="U40" s="114"/>
      <c r="V40" s="114"/>
      <c r="W40" s="114"/>
      <c r="X40" s="114"/>
      <c r="Y40" s="114" t="s">
        <v>58</v>
      </c>
      <c r="Z40" s="114"/>
      <c r="AA40" s="114"/>
      <c r="AB40" s="114"/>
      <c r="AC40" s="114"/>
      <c r="AD40" s="114"/>
      <c r="AE40" s="114"/>
      <c r="AF40" s="8">
        <v>35000</v>
      </c>
      <c r="AG40" s="12">
        <f t="shared" si="0"/>
        <v>23333.333333333332</v>
      </c>
      <c r="AH40" s="12">
        <f t="shared" si="1"/>
        <v>24000</v>
      </c>
      <c r="AI40" s="12">
        <f t="shared" si="2"/>
        <v>3500</v>
      </c>
      <c r="AJ40" s="12">
        <f t="shared" si="3"/>
        <v>27500</v>
      </c>
      <c r="AK40" s="13">
        <f t="shared" si="4"/>
        <v>11000</v>
      </c>
      <c r="AL40" s="12">
        <f t="shared" si="5"/>
        <v>17500</v>
      </c>
      <c r="AM40" s="12">
        <f t="shared" si="6"/>
        <v>18000</v>
      </c>
      <c r="AN40" s="13">
        <f t="shared" si="7"/>
        <v>3500</v>
      </c>
      <c r="AO40" s="12">
        <f t="shared" si="8"/>
        <v>21500</v>
      </c>
      <c r="AP40" s="13">
        <f t="shared" si="9"/>
        <v>17000</v>
      </c>
      <c r="AQ40" s="11"/>
    </row>
    <row r="41" spans="1:43" s="3" customFormat="1" ht="15" customHeight="1">
      <c r="A41" s="61"/>
      <c r="B41" s="62"/>
      <c r="C41" s="63"/>
      <c r="D41" s="114"/>
      <c r="E41" s="114"/>
      <c r="F41" s="80" t="s">
        <v>142</v>
      </c>
      <c r="G41" s="80"/>
      <c r="H41" s="128" t="s">
        <v>115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14" t="s">
        <v>59</v>
      </c>
      <c r="T41" s="114"/>
      <c r="U41" s="114"/>
      <c r="V41" s="114"/>
      <c r="W41" s="114"/>
      <c r="X41" s="114"/>
      <c r="Y41" s="114" t="s">
        <v>60</v>
      </c>
      <c r="Z41" s="114"/>
      <c r="AA41" s="114"/>
      <c r="AB41" s="114"/>
      <c r="AC41" s="114"/>
      <c r="AD41" s="114"/>
      <c r="AE41" s="114"/>
      <c r="AF41" s="8">
        <v>37000</v>
      </c>
      <c r="AG41" s="12">
        <f t="shared" si="0"/>
        <v>24666.666666666668</v>
      </c>
      <c r="AH41" s="12">
        <f t="shared" si="1"/>
        <v>25000</v>
      </c>
      <c r="AI41" s="12">
        <f t="shared" si="2"/>
        <v>3700</v>
      </c>
      <c r="AJ41" s="12">
        <f t="shared" si="3"/>
        <v>28700</v>
      </c>
      <c r="AK41" s="13">
        <f t="shared" si="4"/>
        <v>12000</v>
      </c>
      <c r="AL41" s="12">
        <f t="shared" si="5"/>
        <v>18500</v>
      </c>
      <c r="AM41" s="12">
        <f t="shared" si="6"/>
        <v>19000</v>
      </c>
      <c r="AN41" s="13">
        <f t="shared" si="7"/>
        <v>3700</v>
      </c>
      <c r="AO41" s="12">
        <f t="shared" si="8"/>
        <v>22700</v>
      </c>
      <c r="AP41" s="13">
        <f t="shared" si="9"/>
        <v>18000</v>
      </c>
      <c r="AQ41" s="11"/>
    </row>
    <row r="42" spans="1:43" s="3" customFormat="1" ht="15" customHeight="1">
      <c r="A42" s="55" t="s">
        <v>61</v>
      </c>
      <c r="B42" s="56"/>
      <c r="C42" s="57"/>
      <c r="D42" s="114"/>
      <c r="E42" s="114"/>
      <c r="F42" s="80" t="s">
        <v>148</v>
      </c>
      <c r="G42" s="80"/>
      <c r="H42" s="128" t="s">
        <v>62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30" t="s">
        <v>138</v>
      </c>
      <c r="T42" s="114"/>
      <c r="U42" s="114"/>
      <c r="V42" s="114"/>
      <c r="W42" s="114"/>
      <c r="X42" s="114"/>
      <c r="Y42" s="114" t="s">
        <v>63</v>
      </c>
      <c r="Z42" s="114"/>
      <c r="AA42" s="114"/>
      <c r="AB42" s="114"/>
      <c r="AC42" s="114"/>
      <c r="AD42" s="114"/>
      <c r="AE42" s="114"/>
      <c r="AF42" s="8">
        <v>38000</v>
      </c>
      <c r="AG42" s="12">
        <f t="shared" si="0"/>
        <v>25333.333333333332</v>
      </c>
      <c r="AH42" s="12">
        <f t="shared" si="1"/>
        <v>26000</v>
      </c>
      <c r="AI42" s="12">
        <f t="shared" si="2"/>
        <v>3800</v>
      </c>
      <c r="AJ42" s="12">
        <f t="shared" si="3"/>
        <v>29800</v>
      </c>
      <c r="AK42" s="13">
        <f t="shared" si="4"/>
        <v>12000</v>
      </c>
      <c r="AL42" s="12">
        <f t="shared" si="5"/>
        <v>19000</v>
      </c>
      <c r="AM42" s="12">
        <f t="shared" si="6"/>
        <v>19000</v>
      </c>
      <c r="AN42" s="13">
        <f t="shared" si="7"/>
        <v>3800</v>
      </c>
      <c r="AO42" s="12">
        <f t="shared" si="8"/>
        <v>22800</v>
      </c>
      <c r="AP42" s="13">
        <f t="shared" si="9"/>
        <v>19000</v>
      </c>
      <c r="AQ42" s="11"/>
    </row>
    <row r="43" spans="1:43" s="3" customFormat="1" ht="15" customHeight="1">
      <c r="A43" s="58"/>
      <c r="B43" s="59"/>
      <c r="C43" s="60"/>
      <c r="D43" s="114"/>
      <c r="E43" s="114"/>
      <c r="F43" s="80" t="s">
        <v>176</v>
      </c>
      <c r="G43" s="80"/>
      <c r="H43" s="128" t="s">
        <v>64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14" t="s">
        <v>65</v>
      </c>
      <c r="T43" s="114"/>
      <c r="U43" s="114"/>
      <c r="V43" s="114"/>
      <c r="W43" s="114"/>
      <c r="X43" s="114"/>
      <c r="Y43" s="114" t="s">
        <v>66</v>
      </c>
      <c r="Z43" s="114"/>
      <c r="AA43" s="114"/>
      <c r="AB43" s="114"/>
      <c r="AC43" s="114"/>
      <c r="AD43" s="114"/>
      <c r="AE43" s="114"/>
      <c r="AF43" s="8">
        <v>38000</v>
      </c>
      <c r="AG43" s="12">
        <f t="shared" si="0"/>
        <v>25333.333333333332</v>
      </c>
      <c r="AH43" s="12">
        <f t="shared" si="1"/>
        <v>26000</v>
      </c>
      <c r="AI43" s="12">
        <f t="shared" si="2"/>
        <v>3800</v>
      </c>
      <c r="AJ43" s="12">
        <f t="shared" si="3"/>
        <v>29800</v>
      </c>
      <c r="AK43" s="13">
        <f t="shared" si="4"/>
        <v>12000</v>
      </c>
      <c r="AL43" s="12">
        <f t="shared" si="5"/>
        <v>19000</v>
      </c>
      <c r="AM43" s="12">
        <f t="shared" si="6"/>
        <v>19000</v>
      </c>
      <c r="AN43" s="13">
        <f t="shared" si="7"/>
        <v>3800</v>
      </c>
      <c r="AO43" s="12">
        <f t="shared" si="8"/>
        <v>22800</v>
      </c>
      <c r="AP43" s="13">
        <f t="shared" si="9"/>
        <v>19000</v>
      </c>
      <c r="AQ43" s="11"/>
    </row>
    <row r="44" spans="1:43" s="3" customFormat="1" ht="15" customHeight="1">
      <c r="A44" s="61"/>
      <c r="B44" s="62"/>
      <c r="C44" s="63"/>
      <c r="D44" s="114"/>
      <c r="E44" s="114"/>
      <c r="F44" s="80" t="s">
        <v>177</v>
      </c>
      <c r="G44" s="80"/>
      <c r="H44" s="128" t="s">
        <v>67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14" t="s">
        <v>68</v>
      </c>
      <c r="T44" s="114"/>
      <c r="U44" s="114"/>
      <c r="V44" s="114"/>
      <c r="W44" s="114"/>
      <c r="X44" s="114"/>
      <c r="Y44" s="114" t="s">
        <v>69</v>
      </c>
      <c r="Z44" s="114"/>
      <c r="AA44" s="114"/>
      <c r="AB44" s="114"/>
      <c r="AC44" s="114"/>
      <c r="AD44" s="114"/>
      <c r="AE44" s="114"/>
      <c r="AF44" s="8">
        <v>37000</v>
      </c>
      <c r="AG44" s="12">
        <f t="shared" si="0"/>
        <v>24666.666666666668</v>
      </c>
      <c r="AH44" s="12">
        <f t="shared" si="1"/>
        <v>25000</v>
      </c>
      <c r="AI44" s="12">
        <f t="shared" si="2"/>
        <v>3700</v>
      </c>
      <c r="AJ44" s="12">
        <f t="shared" si="3"/>
        <v>28700</v>
      </c>
      <c r="AK44" s="13">
        <f t="shared" si="4"/>
        <v>12000</v>
      </c>
      <c r="AL44" s="12">
        <f t="shared" si="5"/>
        <v>18500</v>
      </c>
      <c r="AM44" s="12">
        <f t="shared" si="6"/>
        <v>19000</v>
      </c>
      <c r="AN44" s="13">
        <f t="shared" si="7"/>
        <v>3700</v>
      </c>
      <c r="AO44" s="12">
        <f t="shared" si="8"/>
        <v>22700</v>
      </c>
      <c r="AP44" s="13">
        <f t="shared" si="9"/>
        <v>18000</v>
      </c>
      <c r="AQ44" s="11"/>
    </row>
    <row r="45" spans="1:43" s="3" customFormat="1" ht="15" customHeight="1">
      <c r="A45" s="55" t="s">
        <v>70</v>
      </c>
      <c r="B45" s="56"/>
      <c r="C45" s="57"/>
      <c r="D45" s="114"/>
      <c r="E45" s="114"/>
      <c r="F45" s="80" t="s">
        <v>178</v>
      </c>
      <c r="G45" s="80"/>
      <c r="H45" s="128" t="s">
        <v>153</v>
      </c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14" t="s">
        <v>85</v>
      </c>
      <c r="T45" s="114"/>
      <c r="U45" s="114"/>
      <c r="V45" s="114"/>
      <c r="W45" s="114"/>
      <c r="X45" s="114"/>
      <c r="Y45" s="114" t="s">
        <v>71</v>
      </c>
      <c r="Z45" s="114"/>
      <c r="AA45" s="114"/>
      <c r="AB45" s="114"/>
      <c r="AC45" s="114"/>
      <c r="AD45" s="114"/>
      <c r="AE45" s="114"/>
      <c r="AF45" s="8">
        <v>42000</v>
      </c>
      <c r="AG45" s="12">
        <f t="shared" si="0"/>
        <v>28000</v>
      </c>
      <c r="AH45" s="15">
        <f t="shared" si="1"/>
        <v>28000</v>
      </c>
      <c r="AI45" s="12">
        <f t="shared" si="2"/>
        <v>4200</v>
      </c>
      <c r="AJ45" s="12">
        <f t="shared" si="3"/>
        <v>32200</v>
      </c>
      <c r="AK45" s="13">
        <f t="shared" si="4"/>
        <v>14000</v>
      </c>
      <c r="AL45" s="12">
        <f t="shared" si="5"/>
        <v>21000</v>
      </c>
      <c r="AM45" s="12">
        <f t="shared" si="6"/>
        <v>21000</v>
      </c>
      <c r="AN45" s="13">
        <f t="shared" si="7"/>
        <v>4200</v>
      </c>
      <c r="AO45" s="12">
        <f t="shared" si="8"/>
        <v>25200</v>
      </c>
      <c r="AP45" s="13">
        <f t="shared" si="9"/>
        <v>21000</v>
      </c>
      <c r="AQ45" s="11"/>
    </row>
    <row r="46" spans="1:43" s="3" customFormat="1" ht="15" customHeight="1">
      <c r="A46" s="58"/>
      <c r="B46" s="59"/>
      <c r="C46" s="60"/>
      <c r="D46" s="114"/>
      <c r="E46" s="114"/>
      <c r="F46" s="80" t="s">
        <v>179</v>
      </c>
      <c r="G46" s="80"/>
      <c r="H46" s="128" t="s">
        <v>72</v>
      </c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 t="s">
        <v>158</v>
      </c>
      <c r="T46" s="114"/>
      <c r="U46" s="114"/>
      <c r="V46" s="114"/>
      <c r="W46" s="114"/>
      <c r="X46" s="114"/>
      <c r="Y46" s="114" t="s">
        <v>73</v>
      </c>
      <c r="Z46" s="114"/>
      <c r="AA46" s="114"/>
      <c r="AB46" s="114"/>
      <c r="AC46" s="114"/>
      <c r="AD46" s="114"/>
      <c r="AE46" s="114"/>
      <c r="AF46" s="8">
        <v>43000</v>
      </c>
      <c r="AG46" s="12">
        <f t="shared" si="0"/>
        <v>28666.666666666668</v>
      </c>
      <c r="AH46" s="14">
        <f t="shared" si="1"/>
        <v>29000</v>
      </c>
      <c r="AI46" s="12">
        <f t="shared" si="2"/>
        <v>4300</v>
      </c>
      <c r="AJ46" s="12">
        <f>28000+AI46</f>
        <v>32300</v>
      </c>
      <c r="AK46" s="13">
        <f t="shared" si="4"/>
        <v>15000</v>
      </c>
      <c r="AL46" s="12">
        <f t="shared" si="5"/>
        <v>21500</v>
      </c>
      <c r="AM46" s="12">
        <f t="shared" si="6"/>
        <v>22000</v>
      </c>
      <c r="AN46" s="13">
        <f t="shared" si="7"/>
        <v>4300</v>
      </c>
      <c r="AO46" s="12">
        <f>21000+AN46</f>
        <v>25300</v>
      </c>
      <c r="AP46" s="13">
        <f t="shared" si="9"/>
        <v>22000</v>
      </c>
      <c r="AQ46" s="11"/>
    </row>
    <row r="47" spans="1:43" s="3" customFormat="1" ht="15" customHeight="1">
      <c r="A47" s="61"/>
      <c r="B47" s="62"/>
      <c r="C47" s="63"/>
      <c r="D47" s="78"/>
      <c r="E47" s="74"/>
      <c r="F47" s="80" t="s">
        <v>180</v>
      </c>
      <c r="G47" s="80"/>
      <c r="H47" s="141" t="s">
        <v>101</v>
      </c>
      <c r="I47" s="81"/>
      <c r="J47" s="81"/>
      <c r="K47" s="81"/>
      <c r="L47" s="81"/>
      <c r="M47" s="81"/>
      <c r="N47" s="81"/>
      <c r="O47" s="81"/>
      <c r="P47" s="81"/>
      <c r="Q47" s="81"/>
      <c r="R47" s="142"/>
      <c r="S47" s="78" t="s">
        <v>93</v>
      </c>
      <c r="T47" s="127"/>
      <c r="U47" s="127"/>
      <c r="V47" s="127"/>
      <c r="W47" s="127"/>
      <c r="X47" s="79"/>
      <c r="Y47" s="78" t="s">
        <v>92</v>
      </c>
      <c r="Z47" s="127"/>
      <c r="AA47" s="127"/>
      <c r="AB47" s="127"/>
      <c r="AC47" s="127"/>
      <c r="AD47" s="127"/>
      <c r="AE47" s="79"/>
      <c r="AF47" s="8">
        <v>40000</v>
      </c>
      <c r="AG47" s="12">
        <f t="shared" si="0"/>
        <v>26666.666666666668</v>
      </c>
      <c r="AH47" s="12">
        <f t="shared" si="1"/>
        <v>27000</v>
      </c>
      <c r="AI47" s="12">
        <f t="shared" si="2"/>
        <v>4000</v>
      </c>
      <c r="AJ47" s="12">
        <f>SUM(AH47:AI47)</f>
        <v>31000</v>
      </c>
      <c r="AK47" s="13">
        <f t="shared" si="4"/>
        <v>13000</v>
      </c>
      <c r="AL47" s="12">
        <f t="shared" si="5"/>
        <v>20000</v>
      </c>
      <c r="AM47" s="12">
        <f t="shared" si="6"/>
        <v>20000</v>
      </c>
      <c r="AN47" s="13">
        <f t="shared" si="7"/>
        <v>4000</v>
      </c>
      <c r="AO47" s="12">
        <f t="shared" si="8"/>
        <v>24000</v>
      </c>
      <c r="AP47" s="13">
        <f t="shared" si="9"/>
        <v>20000</v>
      </c>
      <c r="AQ47" s="11"/>
    </row>
    <row r="48" spans="1:43" s="3" customFormat="1" ht="15" customHeight="1">
      <c r="A48" s="55" t="s">
        <v>74</v>
      </c>
      <c r="B48" s="56"/>
      <c r="C48" s="57"/>
      <c r="D48" s="55"/>
      <c r="E48" s="57"/>
      <c r="F48" s="80" t="s">
        <v>181</v>
      </c>
      <c r="G48" s="80"/>
      <c r="H48" s="49" t="s">
        <v>87</v>
      </c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78" t="s">
        <v>88</v>
      </c>
      <c r="T48" s="127"/>
      <c r="U48" s="127"/>
      <c r="V48" s="127"/>
      <c r="W48" s="127"/>
      <c r="X48" s="79"/>
      <c r="Y48" s="75" t="s">
        <v>102</v>
      </c>
      <c r="Z48" s="76"/>
      <c r="AA48" s="76"/>
      <c r="AB48" s="76"/>
      <c r="AC48" s="76"/>
      <c r="AD48" s="76"/>
      <c r="AE48" s="77"/>
      <c r="AF48" s="150" t="s">
        <v>133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2"/>
      <c r="AQ48" s="10"/>
    </row>
    <row r="49" spans="1:43" s="3" customFormat="1" ht="15" customHeight="1">
      <c r="A49" s="55" t="s">
        <v>75</v>
      </c>
      <c r="B49" s="56"/>
      <c r="C49" s="57"/>
      <c r="D49" s="114"/>
      <c r="E49" s="114"/>
      <c r="F49" s="80" t="s">
        <v>182</v>
      </c>
      <c r="G49" s="80"/>
      <c r="H49" s="128" t="s">
        <v>76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14" t="s">
        <v>77</v>
      </c>
      <c r="T49" s="114"/>
      <c r="U49" s="114"/>
      <c r="V49" s="114"/>
      <c r="W49" s="114"/>
      <c r="X49" s="114"/>
      <c r="Y49" s="130" t="s">
        <v>103</v>
      </c>
      <c r="Z49" s="114"/>
      <c r="AA49" s="114"/>
      <c r="AB49" s="114"/>
      <c r="AC49" s="114"/>
      <c r="AD49" s="114"/>
      <c r="AE49" s="114"/>
      <c r="AF49" s="8">
        <v>37000</v>
      </c>
      <c r="AG49" s="12">
        <f t="shared" si="0"/>
        <v>24666.666666666668</v>
      </c>
      <c r="AH49" s="12">
        <f t="shared" si="1"/>
        <v>25000</v>
      </c>
      <c r="AI49" s="12">
        <f t="shared" si="2"/>
        <v>3700</v>
      </c>
      <c r="AJ49" s="12">
        <f>SUM(AH49:AI49)</f>
        <v>28700</v>
      </c>
      <c r="AK49" s="13">
        <f t="shared" si="4"/>
        <v>12000</v>
      </c>
      <c r="AL49" s="12">
        <f t="shared" si="5"/>
        <v>18500</v>
      </c>
      <c r="AM49" s="12">
        <f t="shared" si="6"/>
        <v>19000</v>
      </c>
      <c r="AN49" s="13">
        <f t="shared" si="7"/>
        <v>3700</v>
      </c>
      <c r="AO49" s="12">
        <f t="shared" si="8"/>
        <v>22700</v>
      </c>
      <c r="AP49" s="13">
        <f t="shared" si="9"/>
        <v>18000</v>
      </c>
      <c r="AQ49" s="11"/>
    </row>
    <row r="50" spans="1:43" s="3" customFormat="1" ht="15" customHeight="1">
      <c r="A50" s="144" t="s">
        <v>78</v>
      </c>
      <c r="B50" s="145"/>
      <c r="C50" s="146"/>
      <c r="D50" s="114"/>
      <c r="E50" s="114"/>
      <c r="F50" s="80" t="s">
        <v>183</v>
      </c>
      <c r="G50" s="80"/>
      <c r="H50" s="128" t="s">
        <v>141</v>
      </c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 t="s">
        <v>152</v>
      </c>
      <c r="T50" s="114"/>
      <c r="U50" s="114"/>
      <c r="V50" s="114"/>
      <c r="W50" s="114"/>
      <c r="X50" s="114"/>
      <c r="Y50" s="130" t="s">
        <v>151</v>
      </c>
      <c r="Z50" s="114"/>
      <c r="AA50" s="114"/>
      <c r="AB50" s="114"/>
      <c r="AC50" s="114"/>
      <c r="AD50" s="114"/>
      <c r="AE50" s="114"/>
      <c r="AF50" s="8">
        <v>40000</v>
      </c>
      <c r="AG50" s="12">
        <f>AF50/3*2</f>
        <v>26666.666666666668</v>
      </c>
      <c r="AH50" s="12">
        <f>ROUNDUP(AG50,-3)</f>
        <v>27000</v>
      </c>
      <c r="AI50" s="12">
        <f>AF50*0.1</f>
        <v>4000</v>
      </c>
      <c r="AJ50" s="12">
        <f>SUM(AH50:AI50)</f>
        <v>31000</v>
      </c>
      <c r="AK50" s="13">
        <f>AF50+AI50-AJ50</f>
        <v>13000</v>
      </c>
      <c r="AL50" s="12">
        <f>AF50/2*1</f>
        <v>20000</v>
      </c>
      <c r="AM50" s="12">
        <f>ROUNDUP(AL50,-3)</f>
        <v>20000</v>
      </c>
      <c r="AN50" s="13">
        <f>AI50</f>
        <v>4000</v>
      </c>
      <c r="AO50" s="12">
        <f>SUM(AM50:AN50)</f>
        <v>24000</v>
      </c>
      <c r="AP50" s="13">
        <f>AF50+AN50-AO50</f>
        <v>20000</v>
      </c>
      <c r="AQ50" s="11"/>
    </row>
    <row r="51" spans="1:43" s="3" customFormat="1" ht="15" customHeight="1">
      <c r="A51" s="153" t="s">
        <v>149</v>
      </c>
      <c r="B51" s="145"/>
      <c r="C51" s="146"/>
      <c r="D51" s="114"/>
      <c r="E51" s="114"/>
      <c r="F51" s="80" t="s">
        <v>184</v>
      </c>
      <c r="G51" s="80"/>
      <c r="H51" s="128" t="s">
        <v>143</v>
      </c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130" t="s">
        <v>150</v>
      </c>
      <c r="T51" s="114"/>
      <c r="U51" s="114"/>
      <c r="V51" s="114"/>
      <c r="W51" s="114"/>
      <c r="X51" s="114"/>
      <c r="Y51" s="130" t="s">
        <v>146</v>
      </c>
      <c r="Z51" s="114"/>
      <c r="AA51" s="114"/>
      <c r="AB51" s="114"/>
      <c r="AC51" s="114"/>
      <c r="AD51" s="114"/>
      <c r="AE51" s="114"/>
      <c r="AF51" s="8">
        <v>32000</v>
      </c>
      <c r="AG51" s="12">
        <f>AF51/3*2</f>
        <v>21333.333333333332</v>
      </c>
      <c r="AH51" s="15">
        <f>ROUNDUP(AG51,-3)</f>
        <v>22000</v>
      </c>
      <c r="AI51" s="12">
        <f t="shared" si="2"/>
        <v>3200</v>
      </c>
      <c r="AJ51" s="12">
        <f>SUM(AH51:AI51)</f>
        <v>25200</v>
      </c>
      <c r="AK51" s="13">
        <f>AF51+AI51-AJ51</f>
        <v>10000</v>
      </c>
      <c r="AL51" s="12">
        <f>AF51/2*1</f>
        <v>16000</v>
      </c>
      <c r="AM51" s="12">
        <f>ROUNDUP(AL51,-3)</f>
        <v>16000</v>
      </c>
      <c r="AN51" s="13">
        <f>AI51</f>
        <v>3200</v>
      </c>
      <c r="AO51" s="12">
        <f>SUM(AM51:AN51)</f>
        <v>19200</v>
      </c>
      <c r="AP51" s="13">
        <f>AF51+AN51-AO51</f>
        <v>16000</v>
      </c>
      <c r="AQ51" s="11"/>
    </row>
    <row r="52" spans="1:42" ht="15" customHeight="1">
      <c r="A52" s="144" t="s">
        <v>91</v>
      </c>
      <c r="B52" s="145"/>
      <c r="C52" s="146"/>
      <c r="D52" s="114"/>
      <c r="E52" s="114"/>
      <c r="F52" s="80" t="s">
        <v>185</v>
      </c>
      <c r="G52" s="80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3" s="4" customFormat="1" ht="6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 s="6"/>
      <c r="AG53"/>
      <c r="AH53"/>
      <c r="AI53"/>
      <c r="AJ53"/>
      <c r="AK53"/>
      <c r="AL53"/>
      <c r="AM53"/>
      <c r="AN53"/>
      <c r="AO53"/>
      <c r="AP53"/>
      <c r="AQ53"/>
    </row>
    <row r="54" spans="1:32" s="4" customFormat="1" ht="12.75">
      <c r="A54" s="33" t="s">
        <v>79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9"/>
    </row>
    <row r="55" spans="1:32" s="4" customFormat="1" ht="12.75">
      <c r="A55" s="33" t="s">
        <v>80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9"/>
    </row>
    <row r="56" spans="1:32" s="4" customFormat="1" ht="12.75">
      <c r="A56" s="33" t="s">
        <v>19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9"/>
    </row>
    <row r="57" spans="1:32" s="4" customFormat="1" ht="12.75">
      <c r="A57" s="33" t="s">
        <v>81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9"/>
    </row>
    <row r="58" spans="1:32" s="4" customFormat="1" ht="12" customHeight="1">
      <c r="A58" s="33" t="s">
        <v>82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9"/>
    </row>
    <row r="59" spans="20:43" ht="12.75">
      <c r="T59" t="s">
        <v>83</v>
      </c>
      <c r="AF59" s="9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ht="12.75">
      <c r="T60" t="s">
        <v>187</v>
      </c>
    </row>
  </sheetData>
  <sheetProtection/>
  <mergeCells count="220">
    <mergeCell ref="A40:C41"/>
    <mergeCell ref="A42:C44"/>
    <mergeCell ref="A45:C47"/>
    <mergeCell ref="W3:X3"/>
    <mergeCell ref="Y3:Z3"/>
    <mergeCell ref="E15:F15"/>
    <mergeCell ref="T15:U15"/>
    <mergeCell ref="G15:N15"/>
    <mergeCell ref="Y15:AE15"/>
    <mergeCell ref="H51:R51"/>
    <mergeCell ref="S51:X51"/>
    <mergeCell ref="Y51:AE51"/>
    <mergeCell ref="D28:E28"/>
    <mergeCell ref="F28:G28"/>
    <mergeCell ref="A51:C51"/>
    <mergeCell ref="D51:E51"/>
    <mergeCell ref="F51:G51"/>
    <mergeCell ref="H49:R49"/>
    <mergeCell ref="F49:G49"/>
    <mergeCell ref="A17:AE17"/>
    <mergeCell ref="AF48:AP48"/>
    <mergeCell ref="Y48:AE48"/>
    <mergeCell ref="S48:X48"/>
    <mergeCell ref="H28:R28"/>
    <mergeCell ref="S28:X28"/>
    <mergeCell ref="D44:E44"/>
    <mergeCell ref="D45:E45"/>
    <mergeCell ref="A48:C48"/>
    <mergeCell ref="D25:E25"/>
    <mergeCell ref="A1:J1"/>
    <mergeCell ref="S52:X52"/>
    <mergeCell ref="Y52:AE52"/>
    <mergeCell ref="D46:E46"/>
    <mergeCell ref="A52:C52"/>
    <mergeCell ref="D52:E52"/>
    <mergeCell ref="A50:C50"/>
    <mergeCell ref="F52:G52"/>
    <mergeCell ref="H52:R52"/>
    <mergeCell ref="A49:C49"/>
    <mergeCell ref="D50:E50"/>
    <mergeCell ref="D48:E48"/>
    <mergeCell ref="D49:E49"/>
    <mergeCell ref="F47:G47"/>
    <mergeCell ref="D47:E47"/>
    <mergeCell ref="D40:E40"/>
    <mergeCell ref="D41:E41"/>
    <mergeCell ref="D42:E42"/>
    <mergeCell ref="D43:E43"/>
    <mergeCell ref="F40:G40"/>
    <mergeCell ref="D21:E21"/>
    <mergeCell ref="D22:E22"/>
    <mergeCell ref="D23:E23"/>
    <mergeCell ref="D24:E24"/>
    <mergeCell ref="D35:E35"/>
    <mergeCell ref="D34:E34"/>
    <mergeCell ref="D38:E38"/>
    <mergeCell ref="F41:G41"/>
    <mergeCell ref="F25:G25"/>
    <mergeCell ref="F26:G26"/>
    <mergeCell ref="F27:G27"/>
    <mergeCell ref="F29:G29"/>
    <mergeCell ref="D26:E26"/>
    <mergeCell ref="D27:E27"/>
    <mergeCell ref="D29:E29"/>
    <mergeCell ref="D37:E37"/>
    <mergeCell ref="F50:G50"/>
    <mergeCell ref="F43:G43"/>
    <mergeCell ref="F44:G44"/>
    <mergeCell ref="F45:G45"/>
    <mergeCell ref="F46:G46"/>
    <mergeCell ref="F42:G42"/>
    <mergeCell ref="F48:G48"/>
    <mergeCell ref="H43:R43"/>
    <mergeCell ref="H46:R46"/>
    <mergeCell ref="S46:X46"/>
    <mergeCell ref="S43:X43"/>
    <mergeCell ref="S44:X44"/>
    <mergeCell ref="S45:X45"/>
    <mergeCell ref="H44:R44"/>
    <mergeCell ref="H50:R50"/>
    <mergeCell ref="S50:X50"/>
    <mergeCell ref="Y49:AE49"/>
    <mergeCell ref="Y46:AE46"/>
    <mergeCell ref="Y47:AE47"/>
    <mergeCell ref="Y44:AE44"/>
    <mergeCell ref="Y45:AE45"/>
    <mergeCell ref="H45:R45"/>
    <mergeCell ref="H47:R47"/>
    <mergeCell ref="S47:X47"/>
    <mergeCell ref="S23:X23"/>
    <mergeCell ref="S24:X24"/>
    <mergeCell ref="S49:X49"/>
    <mergeCell ref="S27:X27"/>
    <mergeCell ref="S29:X29"/>
    <mergeCell ref="Y50:AE50"/>
    <mergeCell ref="Y43:AE43"/>
    <mergeCell ref="S40:X40"/>
    <mergeCell ref="S41:X41"/>
    <mergeCell ref="Y28:AE28"/>
    <mergeCell ref="Y19:AE19"/>
    <mergeCell ref="Y42:AE42"/>
    <mergeCell ref="Y20:AE20"/>
    <mergeCell ref="Y21:AE21"/>
    <mergeCell ref="Y22:AE22"/>
    <mergeCell ref="Y23:AE23"/>
    <mergeCell ref="Y24:AE24"/>
    <mergeCell ref="Y25:AE25"/>
    <mergeCell ref="Y26:AE26"/>
    <mergeCell ref="Y37:AE37"/>
    <mergeCell ref="Y29:AE29"/>
    <mergeCell ref="S42:X42"/>
    <mergeCell ref="Y40:AE40"/>
    <mergeCell ref="Y41:AE41"/>
    <mergeCell ref="H42:R42"/>
    <mergeCell ref="Y27:AE27"/>
    <mergeCell ref="H40:R40"/>
    <mergeCell ref="H41:R41"/>
    <mergeCell ref="H29:R29"/>
    <mergeCell ref="Y32:AE32"/>
    <mergeCell ref="H26:R26"/>
    <mergeCell ref="H23:R23"/>
    <mergeCell ref="H27:R27"/>
    <mergeCell ref="F20:G20"/>
    <mergeCell ref="H24:R24"/>
    <mergeCell ref="S26:X26"/>
    <mergeCell ref="S25:X25"/>
    <mergeCell ref="S20:X20"/>
    <mergeCell ref="S21:X21"/>
    <mergeCell ref="S22:X22"/>
    <mergeCell ref="W13:AE13"/>
    <mergeCell ref="A7:D7"/>
    <mergeCell ref="N7:P7"/>
    <mergeCell ref="Q7:X7"/>
    <mergeCell ref="A12:D12"/>
    <mergeCell ref="A13:D13"/>
    <mergeCell ref="N8:V8"/>
    <mergeCell ref="N9:V9"/>
    <mergeCell ref="A8:D9"/>
    <mergeCell ref="H20:R20"/>
    <mergeCell ref="D19:E19"/>
    <mergeCell ref="D20:E20"/>
    <mergeCell ref="H21:R21"/>
    <mergeCell ref="H22:R22"/>
    <mergeCell ref="H25:R25"/>
    <mergeCell ref="F21:G21"/>
    <mergeCell ref="F22:G22"/>
    <mergeCell ref="F23:G23"/>
    <mergeCell ref="F24:G24"/>
    <mergeCell ref="W8:AE8"/>
    <mergeCell ref="S19:X19"/>
    <mergeCell ref="O15:S15"/>
    <mergeCell ref="V15:X15"/>
    <mergeCell ref="W9:AE9"/>
    <mergeCell ref="W12:AE12"/>
    <mergeCell ref="U10:AE11"/>
    <mergeCell ref="A14:AE14"/>
    <mergeCell ref="A11:D11"/>
    <mergeCell ref="A15:D15"/>
    <mergeCell ref="E3:I3"/>
    <mergeCell ref="E11:O11"/>
    <mergeCell ref="E10:O10"/>
    <mergeCell ref="P10:Q11"/>
    <mergeCell ref="R10:T11"/>
    <mergeCell ref="E8:M8"/>
    <mergeCell ref="E9:M9"/>
    <mergeCell ref="O3:Q3"/>
    <mergeCell ref="A10:D10"/>
    <mergeCell ref="L2:AE2"/>
    <mergeCell ref="F2:J2"/>
    <mergeCell ref="A2:E2"/>
    <mergeCell ref="A3:D3"/>
    <mergeCell ref="E7:M7"/>
    <mergeCell ref="A4:B4"/>
    <mergeCell ref="A5:B6"/>
    <mergeCell ref="Q4:AD4"/>
    <mergeCell ref="D31:E31"/>
    <mergeCell ref="J3:L3"/>
    <mergeCell ref="H19:R19"/>
    <mergeCell ref="F19:G19"/>
    <mergeCell ref="E12:V12"/>
    <mergeCell ref="E13:V13"/>
    <mergeCell ref="D30:E30"/>
    <mergeCell ref="M3:N3"/>
    <mergeCell ref="R3:S3"/>
    <mergeCell ref="T3:V3"/>
    <mergeCell ref="F36:G36"/>
    <mergeCell ref="F35:G35"/>
    <mergeCell ref="F34:G34"/>
    <mergeCell ref="F33:G33"/>
    <mergeCell ref="D33:E33"/>
    <mergeCell ref="D32:E32"/>
    <mergeCell ref="F32:G32"/>
    <mergeCell ref="F31:G31"/>
    <mergeCell ref="D36:E36"/>
    <mergeCell ref="H37:R37"/>
    <mergeCell ref="H38:R38"/>
    <mergeCell ref="F30:G30"/>
    <mergeCell ref="H30:R30"/>
    <mergeCell ref="H31:R31"/>
    <mergeCell ref="H32:R32"/>
    <mergeCell ref="F38:G38"/>
    <mergeCell ref="F37:G37"/>
    <mergeCell ref="Y33:AE33"/>
    <mergeCell ref="Y34:AE34"/>
    <mergeCell ref="Y35:AE35"/>
    <mergeCell ref="Y36:AE36"/>
    <mergeCell ref="H33:R33"/>
    <mergeCell ref="H34:R34"/>
    <mergeCell ref="H35:R35"/>
    <mergeCell ref="H36:R36"/>
    <mergeCell ref="A19:C39"/>
    <mergeCell ref="S30:X39"/>
    <mergeCell ref="Y7:AE7"/>
    <mergeCell ref="Y38:AE38"/>
    <mergeCell ref="D39:E39"/>
    <mergeCell ref="F39:G39"/>
    <mergeCell ref="H39:R39"/>
    <mergeCell ref="Y39:AE39"/>
    <mergeCell ref="Y30:AE30"/>
    <mergeCell ref="Y31:AE31"/>
  </mergeCells>
  <dataValidations count="2">
    <dataValidation type="list" allowBlank="1" showInputMessage="1" showErrorMessage="1" sqref="A5:B6">
      <formula1>"✓"</formula1>
    </dataValidation>
    <dataValidation type="list" allowBlank="1" showInputMessage="1" showErrorMessage="1" sqref="D19:E19">
      <formula1>"〇"</formula1>
    </dataValidation>
  </dataValidations>
  <printOptions/>
  <pageMargins left="0.5118110236220472" right="0.1968503937007874" top="0.2362204724409449" bottom="0.1968503937007874" header="0.1968503937007874" footer="0.1968503937007874"/>
  <pageSetup fitToHeight="1" fitToWidth="1" horizontalDpi="600" verticalDpi="600" orientation="portrait" paperSize="9" scale="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岩城 健太</cp:lastModifiedBy>
  <cp:lastPrinted>2024-03-27T07:39:04Z</cp:lastPrinted>
  <dcterms:created xsi:type="dcterms:W3CDTF">2006-03-01T06:31:04Z</dcterms:created>
  <dcterms:modified xsi:type="dcterms:W3CDTF">2024-05-13T23:48:40Z</dcterms:modified>
  <cp:category/>
  <cp:version/>
  <cp:contentType/>
  <cp:contentStatus/>
</cp:coreProperties>
</file>